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sciotownshipmi.sharepoint.com/sites/ScioOrg/Admin/Documents/Boards &amp; Commissions/Environmental Sustainability Task Force/ESTF misc info/"/>
    </mc:Choice>
  </mc:AlternateContent>
  <xr:revisionPtr revIDLastSave="0" documentId="11_34A8D12698311A972E805C03CA614442E6E6D0DD" xr6:coauthVersionLast="47" xr6:coauthVersionMax="47" xr10:uidLastSave="{00000000-0000-0000-0000-000000000000}"/>
  <bookViews>
    <workbookView xWindow="-120" yWindow="-120" windowWidth="29040" windowHeight="15840" activeTab="3" xr2:uid="{00000000-000D-0000-FFFF-FFFF00000000}"/>
  </bookViews>
  <sheets>
    <sheet name="Readme" sheetId="1" r:id="rId1"/>
    <sheet name="EV Comparison" sheetId="2" r:id="rId2"/>
    <sheet name="Parameters" sheetId="3" r:id="rId3"/>
    <sheet name="Depreciation"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4" l="1"/>
  <c r="C5" i="4"/>
  <c r="B5" i="4"/>
  <c r="B6" i="4" s="1"/>
  <c r="B10" i="3"/>
  <c r="B2" i="3"/>
  <c r="Y59" i="2"/>
  <c r="Y60" i="2" s="1"/>
  <c r="Y64" i="2" s="1"/>
  <c r="V59" i="2"/>
  <c r="V60" i="2" s="1"/>
  <c r="V64" i="2" s="1"/>
  <c r="P59" i="2"/>
  <c r="P60" i="2" s="1"/>
  <c r="P64" i="2" s="1"/>
  <c r="J59" i="2"/>
  <c r="J60" i="2" s="1"/>
  <c r="J64" i="2" s="1"/>
  <c r="G59" i="2"/>
  <c r="G60" i="2" s="1"/>
  <c r="G64" i="2" s="1"/>
  <c r="F59" i="2"/>
  <c r="F60" i="2" s="1"/>
  <c r="F64" i="2" s="1"/>
  <c r="D59" i="2"/>
  <c r="D60" i="2" s="1"/>
  <c r="D64" i="2" s="1"/>
  <c r="Z58" i="2"/>
  <c r="Z59" i="2" s="1"/>
  <c r="Z60" i="2" s="1"/>
  <c r="Z64" i="2" s="1"/>
  <c r="Y58" i="2"/>
  <c r="X58" i="2"/>
  <c r="X59" i="2" s="1"/>
  <c r="X60" i="2" s="1"/>
  <c r="X64" i="2" s="1"/>
  <c r="W58" i="2"/>
  <c r="W59" i="2" s="1"/>
  <c r="W60" i="2" s="1"/>
  <c r="W64" i="2" s="1"/>
  <c r="V58" i="2"/>
  <c r="U58" i="2"/>
  <c r="U59" i="2" s="1"/>
  <c r="U60" i="2" s="1"/>
  <c r="U64" i="2" s="1"/>
  <c r="T58" i="2"/>
  <c r="T59" i="2" s="1"/>
  <c r="T60" i="2" s="1"/>
  <c r="T64" i="2" s="1"/>
  <c r="S58" i="2"/>
  <c r="S59" i="2" s="1"/>
  <c r="S60" i="2" s="1"/>
  <c r="S64" i="2" s="1"/>
  <c r="R58" i="2"/>
  <c r="R59" i="2" s="1"/>
  <c r="R60" i="2" s="1"/>
  <c r="R64" i="2" s="1"/>
  <c r="Q58" i="2"/>
  <c r="Q59" i="2" s="1"/>
  <c r="Q60" i="2" s="1"/>
  <c r="Q64" i="2" s="1"/>
  <c r="P58" i="2"/>
  <c r="O58" i="2"/>
  <c r="O59" i="2" s="1"/>
  <c r="O60" i="2" s="1"/>
  <c r="O64" i="2" s="1"/>
  <c r="N58" i="2"/>
  <c r="N59" i="2" s="1"/>
  <c r="N60" i="2" s="1"/>
  <c r="N64" i="2" s="1"/>
  <c r="M58" i="2"/>
  <c r="M59" i="2" s="1"/>
  <c r="M60" i="2" s="1"/>
  <c r="M64" i="2" s="1"/>
  <c r="L58" i="2"/>
  <c r="L59" i="2" s="1"/>
  <c r="L60" i="2" s="1"/>
  <c r="L64" i="2" s="1"/>
  <c r="K58" i="2"/>
  <c r="K59" i="2" s="1"/>
  <c r="K60" i="2" s="1"/>
  <c r="K64" i="2" s="1"/>
  <c r="J58" i="2"/>
  <c r="I58" i="2"/>
  <c r="I59" i="2" s="1"/>
  <c r="I60" i="2" s="1"/>
  <c r="I64" i="2" s="1"/>
  <c r="H58" i="2"/>
  <c r="H59" i="2" s="1"/>
  <c r="H60" i="2" s="1"/>
  <c r="H64" i="2" s="1"/>
  <c r="G58" i="2"/>
  <c r="F58" i="2"/>
  <c r="E58" i="2"/>
  <c r="E59" i="2" s="1"/>
  <c r="E60" i="2" s="1"/>
  <c r="E64" i="2" s="1"/>
  <c r="D58" i="2"/>
  <c r="C58" i="2"/>
  <c r="C59" i="2" s="1"/>
  <c r="C60" i="2" s="1"/>
  <c r="C64" i="2" s="1"/>
  <c r="Z57" i="2"/>
  <c r="Y57" i="2"/>
  <c r="X57" i="2"/>
  <c r="W57" i="2"/>
  <c r="V57" i="2"/>
  <c r="U57" i="2"/>
  <c r="T57" i="2"/>
  <c r="S57" i="2"/>
  <c r="R57" i="2"/>
  <c r="Q57" i="2"/>
  <c r="P57" i="2"/>
  <c r="O57" i="2"/>
  <c r="N57" i="2"/>
  <c r="M57" i="2"/>
  <c r="L57" i="2"/>
  <c r="K57" i="2"/>
  <c r="J57" i="2"/>
  <c r="I57" i="2"/>
  <c r="H57" i="2"/>
  <c r="G57" i="2"/>
  <c r="F57" i="2"/>
  <c r="E57" i="2"/>
  <c r="D57" i="2"/>
  <c r="C57" i="2"/>
  <c r="Z55" i="2"/>
  <c r="Y55" i="2"/>
  <c r="X55" i="2"/>
  <c r="W55" i="2"/>
  <c r="V55" i="2"/>
  <c r="U55" i="2"/>
  <c r="T55" i="2"/>
  <c r="S55" i="2"/>
  <c r="R55" i="2"/>
  <c r="Q55" i="2"/>
  <c r="P55" i="2"/>
  <c r="O55" i="2"/>
  <c r="N55" i="2"/>
  <c r="M55" i="2"/>
  <c r="L55" i="2"/>
  <c r="K55" i="2"/>
  <c r="J55" i="2"/>
  <c r="I55" i="2"/>
  <c r="H55" i="2"/>
  <c r="G55" i="2"/>
  <c r="F55" i="2"/>
  <c r="E55" i="2"/>
  <c r="D55" i="2"/>
  <c r="C55" i="2"/>
  <c r="Z52" i="2"/>
  <c r="Y52" i="2"/>
  <c r="T52" i="2"/>
  <c r="S52" i="2"/>
  <c r="N52" i="2"/>
  <c r="M52" i="2"/>
  <c r="H52" i="2"/>
  <c r="G52" i="2"/>
  <c r="Z44" i="2"/>
  <c r="Y44" i="2"/>
  <c r="T44" i="2"/>
  <c r="S44" i="2"/>
  <c r="N44" i="2"/>
  <c r="M44" i="2"/>
  <c r="H44" i="2"/>
  <c r="G44" i="2"/>
  <c r="Z43" i="2"/>
  <c r="Z45" i="2" s="1"/>
  <c r="Y43" i="2"/>
  <c r="Y45" i="2" s="1"/>
  <c r="X43" i="2"/>
  <c r="W43" i="2"/>
  <c r="V43" i="2"/>
  <c r="U43" i="2"/>
  <c r="T43" i="2"/>
  <c r="T45" i="2" s="1"/>
  <c r="S43" i="2"/>
  <c r="S45" i="2" s="1"/>
  <c r="R43" i="2"/>
  <c r="R45" i="2" s="1"/>
  <c r="Q43" i="2"/>
  <c r="P43" i="2"/>
  <c r="O43" i="2"/>
  <c r="N43" i="2"/>
  <c r="N45" i="2" s="1"/>
  <c r="M43" i="2"/>
  <c r="M45" i="2" s="1"/>
  <c r="L43" i="2"/>
  <c r="K43" i="2"/>
  <c r="J43" i="2"/>
  <c r="I43" i="2"/>
  <c r="H43" i="2"/>
  <c r="H45" i="2" s="1"/>
  <c r="G43" i="2"/>
  <c r="G45" i="2" s="1"/>
  <c r="F43" i="2"/>
  <c r="F45" i="2" s="1"/>
  <c r="E43" i="2"/>
  <c r="D43" i="2"/>
  <c r="C43" i="2"/>
  <c r="L39" i="2"/>
  <c r="L42" i="2" s="1"/>
  <c r="Z37" i="2"/>
  <c r="Z39" i="2" s="1"/>
  <c r="Z42" i="2" s="1"/>
  <c r="G37" i="2"/>
  <c r="B37" i="2"/>
  <c r="Z34" i="2"/>
  <c r="T34" i="2"/>
  <c r="H34" i="2"/>
  <c r="B34" i="2"/>
  <c r="B39" i="2" s="1"/>
  <c r="B42" i="2" s="1"/>
  <c r="Y31" i="2"/>
  <c r="Y34" i="2" s="1"/>
  <c r="S31" i="2"/>
  <c r="S34" i="2" s="1"/>
  <c r="R31" i="2"/>
  <c r="R34" i="2" s="1"/>
  <c r="R37" i="2" s="1"/>
  <c r="M31" i="2"/>
  <c r="M34" i="2" s="1"/>
  <c r="M37" i="2" s="1"/>
  <c r="M39" i="2" s="1"/>
  <c r="M42" i="2" s="1"/>
  <c r="L31" i="2"/>
  <c r="L34" i="2" s="1"/>
  <c r="L37" i="2" s="1"/>
  <c r="K31" i="2"/>
  <c r="K34" i="2" s="1"/>
  <c r="G31" i="2"/>
  <c r="G34" i="2" s="1"/>
  <c r="G39" i="2" s="1"/>
  <c r="G42" i="2" s="1"/>
  <c r="Z29" i="2"/>
  <c r="Z31" i="2" s="1"/>
  <c r="Y29" i="2"/>
  <c r="X29" i="2"/>
  <c r="X31" i="2" s="1"/>
  <c r="X34" i="2" s="1"/>
  <c r="W29" i="2"/>
  <c r="W31" i="2" s="1"/>
  <c r="W34" i="2" s="1"/>
  <c r="V29" i="2"/>
  <c r="V31" i="2" s="1"/>
  <c r="V34" i="2" s="1"/>
  <c r="U29" i="2"/>
  <c r="U31" i="2" s="1"/>
  <c r="U34" i="2" s="1"/>
  <c r="T29" i="2"/>
  <c r="T31" i="2" s="1"/>
  <c r="S29" i="2"/>
  <c r="R29" i="2"/>
  <c r="R44" i="2" s="1"/>
  <c r="Q29" i="2"/>
  <c r="Q44" i="2" s="1"/>
  <c r="Q45" i="2" s="1"/>
  <c r="P29" i="2"/>
  <c r="P31" i="2" s="1"/>
  <c r="P34" i="2" s="1"/>
  <c r="O29" i="2"/>
  <c r="O31" i="2" s="1"/>
  <c r="O34" i="2" s="1"/>
  <c r="N29" i="2"/>
  <c r="N31" i="2" s="1"/>
  <c r="N34" i="2" s="1"/>
  <c r="M29" i="2"/>
  <c r="L29" i="2"/>
  <c r="L52" i="2" s="1"/>
  <c r="K29" i="2"/>
  <c r="K52" i="2" s="1"/>
  <c r="J29" i="2"/>
  <c r="I29" i="2"/>
  <c r="I31" i="2" s="1"/>
  <c r="I34" i="2" s="1"/>
  <c r="H29" i="2"/>
  <c r="H31" i="2" s="1"/>
  <c r="G29" i="2"/>
  <c r="F29" i="2"/>
  <c r="F44" i="2" s="1"/>
  <c r="E29" i="2"/>
  <c r="E44" i="2" s="1"/>
  <c r="E45" i="2" s="1"/>
  <c r="D29" i="2"/>
  <c r="C29" i="2"/>
  <c r="Z9" i="2"/>
  <c r="Y9" i="2"/>
  <c r="X9" i="2"/>
  <c r="W9" i="2"/>
  <c r="V9" i="2"/>
  <c r="U9" i="2"/>
  <c r="T9" i="2"/>
  <c r="S9" i="2"/>
  <c r="R9" i="2"/>
  <c r="Q9" i="2"/>
  <c r="P9" i="2"/>
  <c r="O9" i="2"/>
  <c r="N9" i="2"/>
  <c r="M9" i="2"/>
  <c r="L9" i="2"/>
  <c r="K9" i="2"/>
  <c r="J9" i="2"/>
  <c r="I9" i="2"/>
  <c r="H9" i="2"/>
  <c r="G9" i="2"/>
  <c r="F9" i="2"/>
  <c r="E9" i="2"/>
  <c r="D9" i="2"/>
  <c r="C9" i="2"/>
  <c r="Z8" i="2"/>
  <c r="Y8" i="2"/>
  <c r="X8" i="2"/>
  <c r="W8" i="2"/>
  <c r="V8" i="2"/>
  <c r="U8" i="2"/>
  <c r="T8" i="2"/>
  <c r="S8" i="2"/>
  <c r="R8" i="2"/>
  <c r="Q8" i="2"/>
  <c r="P8" i="2"/>
  <c r="O8" i="2"/>
  <c r="N8" i="2"/>
  <c r="M8" i="2"/>
  <c r="L8" i="2"/>
  <c r="K8" i="2"/>
  <c r="J8" i="2"/>
  <c r="I8" i="2"/>
  <c r="H8" i="2"/>
  <c r="G8" i="2"/>
  <c r="F8" i="2"/>
  <c r="E8" i="2"/>
  <c r="D8" i="2"/>
  <c r="C8" i="2"/>
  <c r="N37" i="2" l="1"/>
  <c r="N39" i="2"/>
  <c r="N42" i="2" s="1"/>
  <c r="K45" i="2"/>
  <c r="O37" i="2"/>
  <c r="O39" i="2" s="1"/>
  <c r="O42" i="2" s="1"/>
  <c r="U37" i="2"/>
  <c r="U39" i="2" s="1"/>
  <c r="U42" i="2" s="1"/>
  <c r="Y39" i="2"/>
  <c r="Y42" i="2" s="1"/>
  <c r="P37" i="2"/>
  <c r="P39" i="2" s="1"/>
  <c r="P42" i="2" s="1"/>
  <c r="K37" i="2"/>
  <c r="K39" i="2" s="1"/>
  <c r="K42" i="2" s="1"/>
  <c r="Z6" i="2"/>
  <c r="Z53" i="2"/>
  <c r="Z66" i="2" s="1"/>
  <c r="W37" i="2"/>
  <c r="W39" i="2" s="1"/>
  <c r="W42" i="2" s="1"/>
  <c r="L6" i="2"/>
  <c r="L53" i="2"/>
  <c r="I37" i="2"/>
  <c r="I39" i="2" s="1"/>
  <c r="I42" i="2" s="1"/>
  <c r="G6" i="2"/>
  <c r="G53" i="2"/>
  <c r="G66" i="2" s="1"/>
  <c r="V39" i="2"/>
  <c r="V42" i="2" s="1"/>
  <c r="V37" i="2"/>
  <c r="X37" i="2"/>
  <c r="X39" i="2"/>
  <c r="X42" i="2" s="1"/>
  <c r="M6" i="2"/>
  <c r="M53" i="2"/>
  <c r="M66" i="2" s="1"/>
  <c r="Y37" i="2"/>
  <c r="E31" i="2"/>
  <c r="E34" i="2" s="1"/>
  <c r="E52" i="2"/>
  <c r="W52" i="2"/>
  <c r="H37" i="2"/>
  <c r="H39" i="2" s="1"/>
  <c r="H42" i="2" s="1"/>
  <c r="T37" i="2"/>
  <c r="T39" i="2" s="1"/>
  <c r="T42" i="2" s="1"/>
  <c r="R39" i="2"/>
  <c r="R42" i="2" s="1"/>
  <c r="W44" i="2"/>
  <c r="W45" i="2" s="1"/>
  <c r="Q52" i="2"/>
  <c r="K44" i="2"/>
  <c r="F31" i="2"/>
  <c r="F34" i="2" s="1"/>
  <c r="S37" i="2"/>
  <c r="S39" i="2" s="1"/>
  <c r="S42" i="2" s="1"/>
  <c r="L44" i="2"/>
  <c r="L45" i="2" s="1"/>
  <c r="F52" i="2"/>
  <c r="X52" i="2"/>
  <c r="X44" i="2"/>
  <c r="X45" i="2" s="1"/>
  <c r="R52" i="2"/>
  <c r="D52" i="2"/>
  <c r="D44" i="2"/>
  <c r="D45" i="2" s="1"/>
  <c r="J52" i="2"/>
  <c r="J44" i="2"/>
  <c r="J45" i="2" s="1"/>
  <c r="P52" i="2"/>
  <c r="P44" i="2"/>
  <c r="P45" i="2" s="1"/>
  <c r="V52" i="2"/>
  <c r="V44" i="2"/>
  <c r="V45" i="2" s="1"/>
  <c r="D31" i="2"/>
  <c r="D34" i="2" s="1"/>
  <c r="C52" i="2"/>
  <c r="C44" i="2"/>
  <c r="C45" i="2" s="1"/>
  <c r="I52" i="2"/>
  <c r="I44" i="2"/>
  <c r="I45" i="2" s="1"/>
  <c r="O52" i="2"/>
  <c r="O44" i="2"/>
  <c r="O45" i="2" s="1"/>
  <c r="U52" i="2"/>
  <c r="U44" i="2"/>
  <c r="U45" i="2" s="1"/>
  <c r="C31" i="2"/>
  <c r="C34" i="2" s="1"/>
  <c r="J31" i="2"/>
  <c r="J34" i="2" s="1"/>
  <c r="Q31" i="2"/>
  <c r="Q34" i="2" s="1"/>
  <c r="S6" i="2" l="1"/>
  <c r="S53" i="2"/>
  <c r="S66" i="2" s="1"/>
  <c r="T6" i="2"/>
  <c r="T53" i="2"/>
  <c r="T66" i="2" s="1"/>
  <c r="O53" i="2"/>
  <c r="O66" i="2" s="1"/>
  <c r="O6" i="2"/>
  <c r="H6" i="2"/>
  <c r="H53" i="2"/>
  <c r="H66" i="2" s="1"/>
  <c r="I53" i="2"/>
  <c r="I66" i="2" s="1"/>
  <c r="I6" i="2"/>
  <c r="K6" i="2"/>
  <c r="K53" i="2"/>
  <c r="K66" i="2" s="1"/>
  <c r="P53" i="2"/>
  <c r="P66" i="2" s="1"/>
  <c r="P6" i="2"/>
  <c r="W6" i="2"/>
  <c r="W53" i="2"/>
  <c r="W66" i="2" s="1"/>
  <c r="U53" i="2"/>
  <c r="U66" i="2" s="1"/>
  <c r="U6" i="2"/>
  <c r="J37" i="2"/>
  <c r="J39" i="2" s="1"/>
  <c r="J42" i="2" s="1"/>
  <c r="V53" i="2"/>
  <c r="V66" i="2" s="1"/>
  <c r="V6" i="2"/>
  <c r="Y6" i="2"/>
  <c r="Y53" i="2"/>
  <c r="Y66" i="2" s="1"/>
  <c r="C37" i="2"/>
  <c r="C39" i="2" s="1"/>
  <c r="C42" i="2" s="1"/>
  <c r="F37" i="2"/>
  <c r="F39" i="2"/>
  <c r="F42" i="2" s="1"/>
  <c r="M68" i="2"/>
  <c r="M67" i="2"/>
  <c r="G68" i="2"/>
  <c r="G67" i="2"/>
  <c r="N6" i="2"/>
  <c r="N53" i="2"/>
  <c r="N66" i="2" s="1"/>
  <c r="X6" i="2"/>
  <c r="X53" i="2"/>
  <c r="X66" i="2" s="1"/>
  <c r="D37" i="2"/>
  <c r="D39" i="2" s="1"/>
  <c r="D42" i="2" s="1"/>
  <c r="E37" i="2"/>
  <c r="E39" i="2" s="1"/>
  <c r="E42" i="2" s="1"/>
  <c r="Z68" i="2"/>
  <c r="Z67" i="2"/>
  <c r="Q37" i="2"/>
  <c r="Q39" i="2" s="1"/>
  <c r="Q42" i="2" s="1"/>
  <c r="R53" i="2"/>
  <c r="R66" i="2" s="1"/>
  <c r="R6" i="2"/>
  <c r="L66" i="2"/>
  <c r="Q53" i="2" l="1"/>
  <c r="Q66" i="2" s="1"/>
  <c r="Q6" i="2"/>
  <c r="J53" i="2"/>
  <c r="J66" i="2" s="1"/>
  <c r="J6" i="2"/>
  <c r="E53" i="2"/>
  <c r="E66" i="2" s="1"/>
  <c r="E6" i="2"/>
  <c r="C53" i="2"/>
  <c r="C66" i="2" s="1"/>
  <c r="C6" i="2"/>
  <c r="D53" i="2"/>
  <c r="D66" i="2" s="1"/>
  <c r="D6" i="2"/>
  <c r="N68" i="2"/>
  <c r="N67" i="2"/>
  <c r="F53" i="2"/>
  <c r="F66" i="2" s="1"/>
  <c r="F6" i="2"/>
  <c r="W68" i="2"/>
  <c r="W67" i="2"/>
  <c r="T67" i="2"/>
  <c r="T68" i="2"/>
  <c r="R68" i="2"/>
  <c r="R67" i="2"/>
  <c r="V68" i="2"/>
  <c r="V67" i="2"/>
  <c r="I68" i="2"/>
  <c r="I67" i="2"/>
  <c r="H68" i="2"/>
  <c r="H67" i="2"/>
  <c r="S68" i="2"/>
  <c r="S67" i="2"/>
  <c r="P68" i="2"/>
  <c r="P67" i="2"/>
  <c r="X68" i="2"/>
  <c r="X67" i="2"/>
  <c r="Y68" i="2"/>
  <c r="Y67" i="2"/>
  <c r="K68" i="2"/>
  <c r="K67" i="2"/>
  <c r="L68" i="2"/>
  <c r="L67" i="2"/>
  <c r="U68" i="2"/>
  <c r="U67" i="2"/>
  <c r="O68" i="2"/>
  <c r="O67" i="2"/>
  <c r="D68" i="2" l="1"/>
  <c r="D67" i="2"/>
  <c r="J68" i="2"/>
  <c r="J67" i="2"/>
  <c r="F68" i="2"/>
  <c r="F67" i="2"/>
  <c r="C68" i="2"/>
  <c r="C67" i="2"/>
  <c r="Q68" i="2"/>
  <c r="Q67" i="2"/>
  <c r="E68" i="2"/>
  <c r="E67" i="2"/>
</calcChain>
</file>

<file path=xl/sharedStrings.xml><?xml version="1.0" encoding="utf-8"?>
<sst xmlns="http://schemas.openxmlformats.org/spreadsheetml/2006/main" count="262" uniqueCount="152">
  <si>
    <t>Some things to note as you view the spreadsheet:</t>
  </si>
  <si>
    <t>The top part of the EV Comparison sheet is a head-to-head comparison of different features and specifications of each EV. The rankings are relative, with red being the lowest score and green being the highest.</t>
  </si>
  <si>
    <t>Below the color-coded relative rankings are calculations to determine the Total Cost of Ownership (TCO) for each vehicle. Except for the net purchase price, the other parts of the TCO calculation haven't been updated, so don't pay attention to those rows.</t>
  </si>
  <si>
    <t>The columns are sorted by price. The lowest priced EV is in the left most column. Price increases moving left to right.</t>
  </si>
  <si>
    <t xml:space="preserve">Every vehicle shown is the cheapest model available with no options. </t>
  </si>
  <si>
    <t>Cells with a small yellow triangle in the top right hand corner have comments. Mouse over the cell to read the comment.</t>
  </si>
  <si>
    <t>Blank (white) cells are cells for which I couldn't find information. This applied mostly to vehicles that aren't yet for sale.</t>
  </si>
  <si>
    <r>
      <t xml:space="preserve">Federal Tax Credit Eligibility can be found here: </t>
    </r>
    <r>
      <rPr>
        <u/>
        <sz val="11"/>
        <color rgb="FF1155CC"/>
        <rFont val="Calibri"/>
      </rPr>
      <t>https://fueleconomy.gov/feg/tax2023.shtml</t>
    </r>
    <r>
      <rPr>
        <sz val="11"/>
        <color theme="1"/>
        <rFont val="Calibri"/>
        <scheme val="minor"/>
      </rPr>
      <t xml:space="preserve"> This list is dynamic. As vehicle manufacturers start assembling vehicles and battery packs in the US as new plants come online, the vehicles then meet the eligibility requirements and qualify for the partial ($3500) or full ($7000) tax credit.</t>
    </r>
  </si>
  <si>
    <t>Year</t>
  </si>
  <si>
    <t>Make</t>
  </si>
  <si>
    <t>Chevy</t>
  </si>
  <si>
    <t>Nissan</t>
  </si>
  <si>
    <t>VW</t>
  </si>
  <si>
    <t>Kia</t>
  </si>
  <si>
    <t>Hyundai</t>
  </si>
  <si>
    <t>Volvo</t>
  </si>
  <si>
    <t>Tesla</t>
  </si>
  <si>
    <t>Ford</t>
  </si>
  <si>
    <t>Honda</t>
  </si>
  <si>
    <t>Toyota</t>
  </si>
  <si>
    <t>Chrysler</t>
  </si>
  <si>
    <t>Polestar</t>
  </si>
  <si>
    <t>Model</t>
  </si>
  <si>
    <t>Bolt</t>
  </si>
  <si>
    <t>Bolt EV</t>
  </si>
  <si>
    <t>Bolt EUV</t>
  </si>
  <si>
    <t>Leaf</t>
  </si>
  <si>
    <t>Equinox</t>
  </si>
  <si>
    <t>ID.4</t>
  </si>
  <si>
    <t>Niro EV</t>
  </si>
  <si>
    <t>Kona EV</t>
  </si>
  <si>
    <t>IONIQ 5</t>
  </si>
  <si>
    <t>EX30</t>
  </si>
  <si>
    <t>IONIQ 6</t>
  </si>
  <si>
    <t>EV6</t>
  </si>
  <si>
    <t>Model Y</t>
  </si>
  <si>
    <t>Model 3</t>
  </si>
  <si>
    <t>Mach E</t>
  </si>
  <si>
    <t>Prologue</t>
  </si>
  <si>
    <t>bZ4X</t>
  </si>
  <si>
    <t>Ariya</t>
  </si>
  <si>
    <t>Blazer EV</t>
  </si>
  <si>
    <t xml:space="preserve">Pacific </t>
  </si>
  <si>
    <t>F-150</t>
  </si>
  <si>
    <t>EV9</t>
  </si>
  <si>
    <t>Package</t>
  </si>
  <si>
    <t>1LT</t>
  </si>
  <si>
    <t>S 40 kWh</t>
  </si>
  <si>
    <t>Standard</t>
  </si>
  <si>
    <t>Wind</t>
  </si>
  <si>
    <t>SE</t>
  </si>
  <si>
    <t>SE SR</t>
  </si>
  <si>
    <t>Core Single Motor</t>
  </si>
  <si>
    <t>SE RWD</t>
  </si>
  <si>
    <t>Light RWD</t>
  </si>
  <si>
    <t>RWD</t>
  </si>
  <si>
    <t>Select SR RWD</t>
  </si>
  <si>
    <t>2WD EX</t>
  </si>
  <si>
    <t>XLE</t>
  </si>
  <si>
    <t>ENGAGE FWD</t>
  </si>
  <si>
    <t>LT</t>
  </si>
  <si>
    <t>LR</t>
  </si>
  <si>
    <t>PHEV Touring L</t>
  </si>
  <si>
    <t>Lightning PRO SR</t>
  </si>
  <si>
    <t>LR Single Motor RWD</t>
  </si>
  <si>
    <t>Light SR RWD</t>
  </si>
  <si>
    <t>Odometer (0 == new, &gt;0 == used)</t>
  </si>
  <si>
    <t>Used</t>
  </si>
  <si>
    <t>Net purchase Price</t>
  </si>
  <si>
    <t>Availability (Months to Release)</t>
  </si>
  <si>
    <t>Range (miles)</t>
  </si>
  <si>
    <t>Efficiency (kWh / 100 miles)</t>
  </si>
  <si>
    <t>Passenger Volume (cu ft)</t>
  </si>
  <si>
    <t>Cargo Volume (behind 2nd row or Trunk) (cu ft)</t>
  </si>
  <si>
    <t>Frunk Volume (cu ft)</t>
  </si>
  <si>
    <t>B2B Warranty (years)</t>
  </si>
  <si>
    <t>B2B Warranty (miles)</t>
  </si>
  <si>
    <t>Charge Port</t>
  </si>
  <si>
    <t>CCS</t>
  </si>
  <si>
    <t>NACS</t>
  </si>
  <si>
    <t>Vehicle to Load (V2L)</t>
  </si>
  <si>
    <t>No</t>
  </si>
  <si>
    <t>Yes</t>
  </si>
  <si>
    <t>No, but</t>
  </si>
  <si>
    <t>Seating</t>
  </si>
  <si>
    <t>AWD/FWD/RWD</t>
  </si>
  <si>
    <t>FWD</t>
  </si>
  <si>
    <t>AWD</t>
  </si>
  <si>
    <t>Heat Pump</t>
  </si>
  <si>
    <t>Maximum DC Charge Rate (kW)</t>
  </si>
  <si>
    <t>Maximum Towing Capacity (lb)</t>
  </si>
  <si>
    <t>Base Price</t>
  </si>
  <si>
    <t>Options</t>
  </si>
  <si>
    <t>Destination</t>
  </si>
  <si>
    <t>MSRP (Sticker Price)</t>
  </si>
  <si>
    <t>Dealer Discount</t>
  </si>
  <si>
    <t>Purchase Price</t>
  </si>
  <si>
    <t>Documentatin Fee</t>
  </si>
  <si>
    <t>Electronic Filling Fee</t>
  </si>
  <si>
    <t>Taxable Value</t>
  </si>
  <si>
    <t>Title Fee</t>
  </si>
  <si>
    <t>Registration Transfer Fee</t>
  </si>
  <si>
    <t>Taxes</t>
  </si>
  <si>
    <t>Manufaturer Rebates &amp; Incentives</t>
  </si>
  <si>
    <t>Final Purchase Price</t>
  </si>
  <si>
    <t>Federal Tax Credit</t>
  </si>
  <si>
    <t>Net Purchase Price</t>
  </si>
  <si>
    <t>Annual EV Registration Fee</t>
  </si>
  <si>
    <t>MSRP-based Registration Fee</t>
  </si>
  <si>
    <t>Registration Fees</t>
  </si>
  <si>
    <t>Financing</t>
  </si>
  <si>
    <t>Lease downpayment</t>
  </si>
  <si>
    <t>Lease payments</t>
  </si>
  <si>
    <t>Penalty for extra mileage</t>
  </si>
  <si>
    <t>Tax, title, and license</t>
  </si>
  <si>
    <t>Depreciation %</t>
  </si>
  <si>
    <t>Resale value</t>
  </si>
  <si>
    <t>Depreciation Cost</t>
  </si>
  <si>
    <t>Insurance Cost / 6 months</t>
  </si>
  <si>
    <t>Total Insurance Cost</t>
  </si>
  <si>
    <t>kWh/ 100 mile</t>
  </si>
  <si>
    <t>miles / kWh</t>
  </si>
  <si>
    <t>Vehicle Energy Usage (kWh)</t>
  </si>
  <si>
    <t>Grid Energy Usage (kWh)</t>
  </si>
  <si>
    <t>Electricity Cost</t>
  </si>
  <si>
    <t>Combined MPG</t>
  </si>
  <si>
    <t>Fuel Usage (gallons)</t>
  </si>
  <si>
    <t>Fuel Cost</t>
  </si>
  <si>
    <t>Energy Cost</t>
  </si>
  <si>
    <t>Maintenance/repairs</t>
  </si>
  <si>
    <t>Total Cost during Period of Ownership</t>
  </si>
  <si>
    <t>Cost per year</t>
  </si>
  <si>
    <t>Cost per mile</t>
  </si>
  <si>
    <t>Range</t>
  </si>
  <si>
    <t>Global Parameters</t>
  </si>
  <si>
    <t>Cost per kWh</t>
  </si>
  <si>
    <t>Average Level 2 (i.e. 240V) Charge Efficiency</t>
  </si>
  <si>
    <t>Loan APR</t>
  </si>
  <si>
    <t>Miles/year</t>
  </si>
  <si>
    <t>$/gallon gas</t>
  </si>
  <si>
    <t>Period of Ownership</t>
  </si>
  <si>
    <t>State Sales Tax</t>
  </si>
  <si>
    <t>Total Miles</t>
  </si>
  <si>
    <t>Source</t>
  </si>
  <si>
    <t>2017 Chevy Bolt</t>
  </si>
  <si>
    <t>2017 Tesla Model 3</t>
  </si>
  <si>
    <t>https://www.kbb.com/tesla/model-3/2017/standard-range-sedan-4d/?category=sedan&amp;condition=good&amp;intent=buy-used&amp;mileage=49305&amp;options=9243739%7Ctrue&amp;pricetype=private-party&amp;vehicleid=446073</t>
  </si>
  <si>
    <t>2017 New Car Price</t>
  </si>
  <si>
    <t>https://www.kbb.com/chevrolet/bolt-ev/2017/lt-hatchback-4d/?category=hatchback&amp;condition=good&amp;intent=buy-used&amp;mileage=49305&amp;options=7597382%7Ctrue&amp;pricetype=private-party&amp;vehicleid=422335</t>
  </si>
  <si>
    <t>Used Car Private Party Price</t>
  </si>
  <si>
    <t>Depreciation</t>
  </si>
  <si>
    <t>Depreciation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</si>
</sst>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409]* #,##0_);_([$$-409]* \(#,##0\);_([$$-409]* &quot;-&quot;??_);_(@_)"/>
    <numFmt numFmtId="165" formatCode="_(* #,##0_);_(* \(#,##0\);_(* &quot;-&quot;??_);_(@_)"/>
    <numFmt numFmtId="166" formatCode="_([$$-409]* #,##0.00000_);_([$$-409]* \(#,##0.00000\);_([$$-409]* &quot;-&quot;??_);_(@_)"/>
    <numFmt numFmtId="167" formatCode="0.0%"/>
    <numFmt numFmtId="168" formatCode="_([$$-409]* #,##0.00_);_([$$-409]* \(#,##0.00\);_([$$-409]* &quot;-&quot;??_);_(@_)"/>
    <numFmt numFmtId="169" formatCode="&quot;$&quot;#,##0"/>
  </numFmts>
  <fonts count="16" x14ac:knownFonts="1">
    <font>
      <sz val="11"/>
      <color theme="1"/>
      <name val="Calibri"/>
      <scheme val="minor"/>
    </font>
    <font>
      <sz val="11"/>
      <color theme="1"/>
      <name val="Calibri"/>
      <scheme val="minor"/>
    </font>
    <font>
      <b/>
      <sz val="11"/>
      <color theme="1"/>
      <name val="Calibri"/>
      <scheme val="minor"/>
    </font>
    <font>
      <u/>
      <sz val="11"/>
      <color rgb="FF0000FF"/>
      <name val="Calibri"/>
    </font>
    <font>
      <b/>
      <sz val="11"/>
      <color theme="1"/>
      <name val="Calibri"/>
      <scheme val="minor"/>
    </font>
    <font>
      <b/>
      <sz val="11"/>
      <color theme="1"/>
      <name val="Calibri"/>
    </font>
    <font>
      <sz val="11"/>
      <color theme="1"/>
      <name val="Calibri"/>
    </font>
    <font>
      <u/>
      <sz val="11"/>
      <color rgb="FF0000FF"/>
      <name val="Calibri"/>
    </font>
    <font>
      <b/>
      <sz val="11"/>
      <color rgb="FF000000"/>
      <name val="Calibri"/>
      <scheme val="minor"/>
    </font>
    <font>
      <b/>
      <sz val="11"/>
      <color rgb="FFFF0000"/>
      <name val="Calibri"/>
      <scheme val="minor"/>
    </font>
    <font>
      <sz val="11"/>
      <color rgb="FF000000"/>
      <name val="Calibri"/>
      <scheme val="minor"/>
    </font>
    <font>
      <sz val="11"/>
      <color rgb="FFFF0000"/>
      <name val="Calibri"/>
      <scheme val="minor"/>
    </font>
    <font>
      <sz val="11"/>
      <color rgb="FFFF0000"/>
      <name val="Calibri"/>
    </font>
    <font>
      <sz val="11"/>
      <color theme="10"/>
      <name val="Calibri"/>
      <scheme val="minor"/>
    </font>
    <font>
      <u/>
      <sz val="11"/>
      <color rgb="FF0000FF"/>
      <name val="Calibri"/>
    </font>
    <font>
      <u/>
      <sz val="11"/>
      <color rgb="FF1155CC"/>
      <name val="Calibri"/>
    </font>
  </fonts>
  <fills count="5">
    <fill>
      <patternFill patternType="none"/>
    </fill>
    <fill>
      <patternFill patternType="gray125"/>
    </fill>
    <fill>
      <patternFill patternType="solid">
        <fgColor rgb="FFB4C6E7"/>
        <bgColor rgb="FFB4C6E7"/>
      </patternFill>
    </fill>
    <fill>
      <patternFill patternType="solid">
        <fgColor rgb="FFD5A6BD"/>
        <bgColor rgb="FFD5A6BD"/>
      </patternFill>
    </fill>
    <fill>
      <patternFill patternType="solid">
        <fgColor rgb="FFFFE699"/>
        <bgColor rgb="FFFFE699"/>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99">
    <xf numFmtId="0" fontId="0" fillId="0" borderId="0" xfId="0"/>
    <xf numFmtId="0" fontId="1" fillId="0" borderId="0" xfId="0" applyFont="1" applyAlignment="1">
      <alignment vertical="top"/>
    </xf>
    <xf numFmtId="0" fontId="2" fillId="0" borderId="0" xfId="0" applyFont="1" applyAlignment="1">
      <alignment wrapText="1"/>
    </xf>
    <xf numFmtId="0" fontId="1" fillId="0" borderId="0" xfId="0" applyFont="1" applyAlignment="1">
      <alignment wrapText="1"/>
    </xf>
    <xf numFmtId="0" fontId="1" fillId="0" borderId="0" xfId="0" applyFont="1"/>
    <xf numFmtId="0" fontId="3" fillId="0" borderId="0" xfId="0" applyFont="1" applyAlignment="1">
      <alignment wrapText="1"/>
    </xf>
    <xf numFmtId="0" fontId="0" fillId="2" borderId="0" xfId="0" applyFill="1"/>
    <xf numFmtId="0" fontId="4" fillId="2" borderId="1" xfId="0" applyFont="1" applyFill="1" applyBorder="1" applyAlignment="1">
      <alignment horizontal="right" wrapText="1"/>
    </xf>
    <xf numFmtId="0" fontId="5" fillId="2" borderId="1" xfId="0" applyFont="1" applyFill="1" applyBorder="1" applyAlignment="1">
      <alignment horizontal="right" wrapText="1"/>
    </xf>
    <xf numFmtId="0" fontId="5" fillId="2" borderId="2" xfId="0" applyFont="1" applyFill="1" applyBorder="1" applyAlignment="1">
      <alignment horizontal="right" wrapText="1"/>
    </xf>
    <xf numFmtId="0" fontId="4" fillId="2" borderId="1" xfId="0" applyFont="1" applyFill="1" applyBorder="1" applyAlignment="1">
      <alignment wrapText="1"/>
    </xf>
    <xf numFmtId="0" fontId="1" fillId="3" borderId="0" xfId="0" applyFont="1" applyFill="1"/>
    <xf numFmtId="164" fontId="1" fillId="0" borderId="0" xfId="0" applyNumberFormat="1" applyFont="1" applyAlignment="1">
      <alignment horizontal="center"/>
    </xf>
    <xf numFmtId="0" fontId="1" fillId="0" borderId="0" xfId="0" applyFont="1" applyAlignment="1">
      <alignment horizontal="center"/>
    </xf>
    <xf numFmtId="0" fontId="6" fillId="0" borderId="0" xfId="0"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0" fillId="3" borderId="3" xfId="0" applyFill="1" applyBorder="1"/>
    <xf numFmtId="0" fontId="0" fillId="2" borderId="3" xfId="0" applyFill="1" applyBorder="1"/>
    <xf numFmtId="0" fontId="6" fillId="0" borderId="0" xfId="0" applyFont="1"/>
    <xf numFmtId="0" fontId="0" fillId="2" borderId="1" xfId="0" applyFill="1" applyBorder="1" applyAlignment="1">
      <alignment horizontal="left"/>
    </xf>
    <xf numFmtId="164" fontId="0" fillId="0" borderId="1" xfId="0" applyNumberFormat="1" applyBorder="1"/>
    <xf numFmtId="164" fontId="0" fillId="0" borderId="4" xfId="0" applyNumberFormat="1" applyBorder="1"/>
    <xf numFmtId="164" fontId="6" fillId="0" borderId="2" xfId="0" applyNumberFormat="1" applyFont="1" applyBorder="1" applyAlignment="1">
      <alignment horizontal="right"/>
    </xf>
    <xf numFmtId="0" fontId="0" fillId="2" borderId="5" xfId="0" applyFill="1" applyBorder="1" applyAlignment="1">
      <alignment horizontal="left"/>
    </xf>
    <xf numFmtId="0" fontId="4" fillId="2" borderId="5" xfId="0" applyFont="1" applyFill="1" applyBorder="1" applyAlignment="1">
      <alignment horizontal="left"/>
    </xf>
    <xf numFmtId="164" fontId="6" fillId="0" borderId="2" xfId="0" applyNumberFormat="1" applyFont="1" applyBorder="1"/>
    <xf numFmtId="0" fontId="4" fillId="2" borderId="1" xfId="0" applyFont="1" applyFill="1" applyBorder="1"/>
    <xf numFmtId="164" fontId="7" fillId="0" borderId="1" xfId="0" applyNumberFormat="1" applyFont="1" applyBorder="1"/>
    <xf numFmtId="164" fontId="0" fillId="0" borderId="4" xfId="0" applyNumberFormat="1" applyBorder="1" applyAlignment="1">
      <alignment horizontal="left"/>
    </xf>
    <xf numFmtId="0" fontId="4" fillId="0" borderId="0" xfId="0" applyFont="1" applyAlignment="1">
      <alignment horizontal="left"/>
    </xf>
    <xf numFmtId="0" fontId="4" fillId="2" borderId="1" xfId="0" applyFont="1" applyFill="1" applyBorder="1" applyAlignment="1">
      <alignment horizontal="left"/>
    </xf>
    <xf numFmtId="0" fontId="4" fillId="2" borderId="6" xfId="0" applyFont="1" applyFill="1" applyBorder="1"/>
    <xf numFmtId="164" fontId="8" fillId="0" borderId="2" xfId="0" applyNumberFormat="1" applyFont="1" applyBorder="1"/>
    <xf numFmtId="164" fontId="5" fillId="0" borderId="2" xfId="0" applyNumberFormat="1" applyFont="1" applyBorder="1" applyAlignment="1">
      <alignment horizontal="right"/>
    </xf>
    <xf numFmtId="0" fontId="9" fillId="0" borderId="0" xfId="0" applyFont="1"/>
    <xf numFmtId="164" fontId="10" fillId="0" borderId="7" xfId="0" applyNumberFormat="1" applyFont="1" applyBorder="1"/>
    <xf numFmtId="0" fontId="11" fillId="0" borderId="0" xfId="0" applyFont="1"/>
    <xf numFmtId="0" fontId="9" fillId="2" borderId="8" xfId="0" applyFont="1" applyFill="1" applyBorder="1"/>
    <xf numFmtId="164" fontId="11" fillId="0" borderId="1" xfId="0" applyNumberFormat="1" applyFont="1" applyBorder="1"/>
    <xf numFmtId="164" fontId="12" fillId="0" borderId="2" xfId="0" applyNumberFormat="1" applyFont="1" applyBorder="1" applyAlignment="1">
      <alignment horizontal="right"/>
    </xf>
    <xf numFmtId="0" fontId="0" fillId="2" borderId="9" xfId="0" applyFill="1" applyBorder="1"/>
    <xf numFmtId="164" fontId="10" fillId="0" borderId="1" xfId="0" applyNumberFormat="1" applyFont="1" applyBorder="1"/>
    <xf numFmtId="0" fontId="0" fillId="2" borderId="1" xfId="0" applyFill="1" applyBorder="1"/>
    <xf numFmtId="1" fontId="10" fillId="0" borderId="1" xfId="0" applyNumberFormat="1" applyFont="1" applyBorder="1"/>
    <xf numFmtId="1" fontId="6" fillId="0" borderId="2" xfId="0" applyNumberFormat="1" applyFont="1" applyBorder="1"/>
    <xf numFmtId="164" fontId="10" fillId="0" borderId="4" xfId="0" applyNumberFormat="1" applyFont="1" applyBorder="1"/>
    <xf numFmtId="10" fontId="10" fillId="0" borderId="4" xfId="0" applyNumberFormat="1" applyFont="1" applyBorder="1"/>
    <xf numFmtId="10" fontId="6" fillId="0" borderId="2" xfId="0" applyNumberFormat="1" applyFont="1" applyBorder="1" applyAlignment="1">
      <alignment horizontal="right"/>
    </xf>
    <xf numFmtId="164" fontId="10" fillId="0" borderId="4" xfId="0" applyNumberFormat="1" applyFont="1" applyBorder="1" applyAlignment="1">
      <alignment horizontal="left"/>
    </xf>
    <xf numFmtId="0" fontId="0" fillId="0" borderId="0" xfId="0" applyAlignment="1">
      <alignment horizontal="left"/>
    </xf>
    <xf numFmtId="164" fontId="11" fillId="0" borderId="1" xfId="0" applyNumberFormat="1" applyFont="1" applyBorder="1" applyAlignment="1">
      <alignment horizontal="left"/>
    </xf>
    <xf numFmtId="164" fontId="12" fillId="0" borderId="2" xfId="0" applyNumberFormat="1" applyFont="1" applyBorder="1"/>
    <xf numFmtId="0" fontId="0" fillId="2" borderId="8" xfId="0" applyFill="1" applyBorder="1" applyAlignment="1">
      <alignment horizontal="left"/>
    </xf>
    <xf numFmtId="164" fontId="0" fillId="0" borderId="7" xfId="0" applyNumberFormat="1" applyBorder="1"/>
    <xf numFmtId="164" fontId="0" fillId="0" borderId="2" xfId="0" applyNumberFormat="1" applyBorder="1"/>
    <xf numFmtId="0" fontId="9" fillId="2" borderId="1" xfId="0" applyFont="1" applyFill="1" applyBorder="1"/>
    <xf numFmtId="1" fontId="0" fillId="0" borderId="1" xfId="0" applyNumberFormat="1" applyBorder="1"/>
    <xf numFmtId="1" fontId="6" fillId="0" borderId="2" xfId="0" applyNumberFormat="1" applyFont="1" applyBorder="1" applyAlignment="1">
      <alignment horizontal="right"/>
    </xf>
    <xf numFmtId="2" fontId="0" fillId="0" borderId="1" xfId="0" applyNumberFormat="1" applyBorder="1"/>
    <xf numFmtId="2" fontId="6" fillId="0" borderId="2" xfId="0" applyNumberFormat="1" applyFont="1" applyBorder="1" applyAlignment="1">
      <alignment horizontal="right"/>
    </xf>
    <xf numFmtId="165" fontId="0" fillId="0" borderId="1" xfId="0" applyNumberFormat="1" applyBorder="1"/>
    <xf numFmtId="165" fontId="6" fillId="0" borderId="2" xfId="0" applyNumberFormat="1" applyFont="1" applyBorder="1" applyAlignment="1">
      <alignment horizontal="right"/>
    </xf>
    <xf numFmtId="165" fontId="6" fillId="0" borderId="2" xfId="0" applyNumberFormat="1" applyFont="1" applyBorder="1"/>
    <xf numFmtId="0" fontId="9" fillId="2" borderId="5" xfId="0" applyFont="1" applyFill="1" applyBorder="1"/>
    <xf numFmtId="1" fontId="11" fillId="0" borderId="4" xfId="0" applyNumberFormat="1" applyFont="1" applyBorder="1"/>
    <xf numFmtId="1" fontId="12" fillId="0" borderId="10" xfId="0" applyNumberFormat="1" applyFont="1" applyBorder="1" applyAlignment="1">
      <alignment horizontal="right"/>
    </xf>
    <xf numFmtId="0" fontId="10" fillId="2" borderId="11" xfId="0" applyFont="1" applyFill="1" applyBorder="1"/>
    <xf numFmtId="164" fontId="0" fillId="4" borderId="12" xfId="0" applyNumberFormat="1" applyFill="1" applyBorder="1"/>
    <xf numFmtId="164" fontId="6" fillId="4" borderId="2" xfId="0" applyNumberFormat="1" applyFont="1" applyFill="1" applyBorder="1" applyAlignment="1">
      <alignment horizontal="right"/>
    </xf>
    <xf numFmtId="0" fontId="0" fillId="2" borderId="13" xfId="0" applyFill="1" applyBorder="1"/>
    <xf numFmtId="164" fontId="0" fillId="4" borderId="14" xfId="0" applyNumberFormat="1" applyFill="1" applyBorder="1"/>
    <xf numFmtId="164" fontId="0" fillId="4" borderId="4" xfId="0" applyNumberFormat="1" applyFill="1" applyBorder="1"/>
    <xf numFmtId="2" fontId="0" fillId="0" borderId="2" xfId="0" applyNumberFormat="1" applyBorder="1"/>
    <xf numFmtId="0" fontId="0" fillId="0" borderId="1" xfId="0" applyBorder="1" applyAlignment="1">
      <alignment horizontal="right"/>
    </xf>
    <xf numFmtId="0" fontId="1" fillId="0" borderId="1" xfId="0" applyFont="1" applyBorder="1"/>
    <xf numFmtId="1" fontId="0" fillId="0" borderId="1" xfId="0" applyNumberFormat="1" applyBorder="1" applyAlignment="1">
      <alignment horizontal="right"/>
    </xf>
    <xf numFmtId="0" fontId="6" fillId="0" borderId="2" xfId="0" applyFont="1" applyBorder="1" applyAlignment="1">
      <alignment horizontal="right"/>
    </xf>
    <xf numFmtId="0" fontId="13" fillId="2" borderId="3" xfId="0" applyFont="1" applyFill="1" applyBorder="1"/>
    <xf numFmtId="0" fontId="4" fillId="0" borderId="0" xfId="0" applyFont="1"/>
    <xf numFmtId="0" fontId="0" fillId="0" borderId="11" xfId="0" applyBorder="1"/>
    <xf numFmtId="166" fontId="0" fillId="0" borderId="15" xfId="0" applyNumberFormat="1" applyBorder="1"/>
    <xf numFmtId="0" fontId="0" fillId="0" borderId="16" xfId="0" applyBorder="1" applyAlignment="1">
      <alignment wrapText="1"/>
    </xf>
    <xf numFmtId="167" fontId="0" fillId="0" borderId="17" xfId="0" applyNumberFormat="1" applyBorder="1"/>
    <xf numFmtId="0" fontId="0" fillId="0" borderId="16" xfId="0" applyBorder="1" applyAlignment="1">
      <alignment horizontal="left"/>
    </xf>
    <xf numFmtId="10" fontId="0" fillId="0" borderId="17" xfId="0" applyNumberFormat="1" applyBorder="1"/>
    <xf numFmtId="0" fontId="0" fillId="0" borderId="18" xfId="0" applyBorder="1" applyAlignment="1">
      <alignment horizontal="left"/>
    </xf>
    <xf numFmtId="165" fontId="0" fillId="0" borderId="19" xfId="0" applyNumberFormat="1" applyBorder="1"/>
    <xf numFmtId="168" fontId="0" fillId="0" borderId="19" xfId="0" applyNumberFormat="1" applyBorder="1"/>
    <xf numFmtId="0" fontId="0" fillId="0" borderId="20" xfId="0" applyBorder="1" applyAlignment="1">
      <alignment horizontal="left"/>
    </xf>
    <xf numFmtId="0" fontId="0" fillId="0" borderId="21" xfId="0" applyBorder="1" applyAlignment="1">
      <alignment horizontal="right"/>
    </xf>
    <xf numFmtId="0" fontId="0" fillId="0" borderId="13" xfId="0" applyBorder="1" applyAlignment="1">
      <alignment horizontal="left"/>
    </xf>
    <xf numFmtId="9" fontId="0" fillId="0" borderId="22" xfId="0" applyNumberFormat="1" applyBorder="1" applyAlignment="1">
      <alignment horizontal="right"/>
    </xf>
    <xf numFmtId="0" fontId="0" fillId="0" borderId="0" xfId="0" applyAlignment="1">
      <alignment horizontal="right"/>
    </xf>
    <xf numFmtId="0" fontId="0" fillId="0" borderId="1" xfId="0" applyBorder="1" applyAlignment="1">
      <alignment horizontal="left"/>
    </xf>
    <xf numFmtId="165" fontId="0" fillId="0" borderId="1" xfId="0" applyNumberFormat="1" applyBorder="1" applyAlignment="1">
      <alignment horizontal="right"/>
    </xf>
    <xf numFmtId="0" fontId="14" fillId="0" borderId="0" xfId="0" applyFont="1"/>
    <xf numFmtId="169" fontId="1" fillId="0" borderId="0" xfId="0" applyNumberFormat="1" applyFont="1"/>
    <xf numFmtId="10" fontId="1" fillId="0" borderId="0" xfId="0" applyNumberFormat="1" applyFont="1"/>
  </cellXfs>
  <cellStyles count="1">
    <cellStyle name="Normal" xfId="0" builtinId="0"/>
  </cellStyles>
  <dxfs count="11">
    <dxf>
      <fill>
        <patternFill patternType="solid">
          <fgColor rgb="FFB7E1CD"/>
          <bgColor rgb="FFB7E1CD"/>
        </patternFill>
      </fill>
    </dxf>
    <dxf>
      <fill>
        <patternFill patternType="solid">
          <fgColor rgb="FFB7E1CD"/>
          <bgColor rgb="FFB7E1CD"/>
        </patternFill>
      </fill>
    </dxf>
    <dxf>
      <fill>
        <patternFill patternType="solid">
          <fgColor rgb="FF00FF00"/>
          <bgColor rgb="FF00FF00"/>
        </patternFill>
      </fill>
    </dxf>
    <dxf>
      <fill>
        <patternFill patternType="solid">
          <fgColor rgb="FFFF0000"/>
          <bgColor rgb="FFFF0000"/>
        </patternFill>
      </fill>
    </dxf>
    <dxf>
      <fill>
        <patternFill patternType="solid">
          <fgColor rgb="FFFF0000"/>
          <bgColor rgb="FFFF0000"/>
        </patternFill>
      </fill>
    </dxf>
    <dxf>
      <fill>
        <patternFill patternType="solid">
          <fgColor rgb="FFFFD966"/>
          <bgColor rgb="FFFFD966"/>
        </patternFill>
      </fill>
    </dxf>
    <dxf>
      <fill>
        <patternFill patternType="solid">
          <fgColor rgb="FF00FF00"/>
          <bgColor rgb="FF00FF00"/>
        </patternFill>
      </fill>
    </dxf>
    <dxf>
      <fill>
        <patternFill patternType="solid">
          <fgColor rgb="FFFF0000"/>
          <bgColor rgb="FFFF0000"/>
        </patternFill>
      </fill>
    </dxf>
    <dxf>
      <fill>
        <patternFill patternType="solid">
          <fgColor rgb="FF00FF00"/>
          <bgColor rgb="FF00FF00"/>
        </patternFill>
      </fill>
    </dxf>
    <dxf>
      <fill>
        <patternFill patternType="solid">
          <fgColor rgb="FFFF0000"/>
          <bgColor rgb="FFFF0000"/>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spPr>
            <a:ln>
              <a:noFill/>
            </a:ln>
          </c:spPr>
          <c:marker>
            <c:symbol val="circle"/>
            <c:size val="7"/>
            <c:spPr>
              <a:solidFill>
                <a:schemeClr val="accent1"/>
              </a:solidFill>
              <a:ln cmpd="sng">
                <a:solidFill>
                  <a:schemeClr val="accent1"/>
                </a:solidFill>
              </a:ln>
            </c:spPr>
          </c:marker>
          <c:trendline>
            <c:spPr>
              <a:ln w="19050">
                <a:solidFill>
                  <a:srgbClr val="000000">
                    <a:alpha val="0"/>
                  </a:srgbClr>
                </a:solidFill>
              </a:ln>
            </c:spPr>
            <c:trendlineType val="linear"/>
            <c:dispRSqr val="1"/>
            <c:dispEq val="0"/>
            <c:trendlineLbl>
              <c:numFmt formatCode="General" sourceLinked="0"/>
            </c:trendlineLbl>
          </c:trendline>
          <c:xVal>
            <c:numRef>
              <c:f>Parameters!$B$16:$F$16</c:f>
              <c:numCache>
                <c:formatCode>General</c:formatCode>
                <c:ptCount val="5"/>
                <c:pt idx="0">
                  <c:v>37400</c:v>
                </c:pt>
                <c:pt idx="1">
                  <c:v>42190</c:v>
                </c:pt>
                <c:pt idx="2">
                  <c:v>51190</c:v>
                </c:pt>
                <c:pt idx="3">
                  <c:v>55190</c:v>
                </c:pt>
                <c:pt idx="4">
                  <c:v>24600</c:v>
                </c:pt>
              </c:numCache>
            </c:numRef>
          </c:xVal>
          <c:yVal>
            <c:numRef>
              <c:f>Parameters!$B$17:$F$17</c:f>
              <c:numCache>
                <c:formatCode>General</c:formatCode>
                <c:ptCount val="5"/>
                <c:pt idx="0">
                  <c:v>234</c:v>
                </c:pt>
                <c:pt idx="1">
                  <c:v>264</c:v>
                </c:pt>
                <c:pt idx="2">
                  <c:v>318</c:v>
                </c:pt>
                <c:pt idx="3">
                  <c:v>342</c:v>
                </c:pt>
                <c:pt idx="4">
                  <c:v>156</c:v>
                </c:pt>
              </c:numCache>
            </c:numRef>
          </c:yVal>
          <c:smooth val="1"/>
          <c:extLst>
            <c:ext xmlns:c16="http://schemas.microsoft.com/office/drawing/2014/chart" uri="{C3380CC4-5D6E-409C-BE32-E72D297353CC}">
              <c16:uniqueId val="{00000001-A751-47A0-BE09-60BC2E61E850}"/>
            </c:ext>
          </c:extLst>
        </c:ser>
        <c:dLbls>
          <c:showLegendKey val="0"/>
          <c:showVal val="0"/>
          <c:showCatName val="0"/>
          <c:showSerName val="0"/>
          <c:showPercent val="0"/>
          <c:showBubbleSize val="0"/>
        </c:dLbls>
        <c:axId val="1543380903"/>
        <c:axId val="1153973346"/>
      </c:scatterChart>
      <c:valAx>
        <c:axId val="1543380903"/>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153973346"/>
        <c:crosses val="autoZero"/>
        <c:crossBetween val="midCat"/>
      </c:valAx>
      <c:valAx>
        <c:axId val="1153973346"/>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spPr>
          <a:ln/>
        </c:spPr>
        <c:txPr>
          <a:bodyPr/>
          <a:lstStyle/>
          <a:p>
            <a:pPr lvl="0">
              <a:defRPr sz="900" b="0" i="0">
                <a:solidFill>
                  <a:srgbClr val="000000"/>
                </a:solidFill>
                <a:latin typeface="+mn-lt"/>
              </a:defRPr>
            </a:pPr>
            <a:endParaRPr lang="en-US"/>
          </a:p>
        </c:txPr>
        <c:crossAx val="1543380903"/>
        <c:crosses val="autoZero"/>
        <c:crossBetween val="midCat"/>
      </c:valAx>
    </c:plotArea>
    <c:legend>
      <c:legendPos val="b"/>
      <c:overlay val="0"/>
      <c:txPr>
        <a:bodyPr/>
        <a:lstStyle/>
        <a:p>
          <a:pPr lvl="0">
            <a:defRPr sz="900" b="0" i="0">
              <a:solidFill>
                <a:srgbClr val="1A1A1A"/>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514350</xdr:colOff>
      <xdr:row>1</xdr:row>
      <xdr:rowOff>76200</xdr:rowOff>
    </xdr:from>
    <xdr:ext cx="4343400" cy="260985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476250</xdr:colOff>
      <xdr:row>9</xdr:row>
      <xdr:rowOff>57150</xdr:rowOff>
    </xdr:from>
    <xdr:ext cx="5495925" cy="4610100"/>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523875</xdr:colOff>
      <xdr:row>5</xdr:row>
      <xdr:rowOff>47625</xdr:rowOff>
    </xdr:from>
    <xdr:ext cx="4905375" cy="771525"/>
    <xdr:pic>
      <xdr:nvPicPr>
        <xdr:cNvPr id="3" name="image3.png" title="Image">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285750</xdr:colOff>
      <xdr:row>9</xdr:row>
      <xdr:rowOff>161925</xdr:rowOff>
    </xdr:from>
    <xdr:ext cx="5962650" cy="4572000"/>
    <xdr:pic>
      <xdr:nvPicPr>
        <xdr:cNvPr id="4" name="image2.png" title="Image">
          <a:extLst>
            <a:ext uri="{FF2B5EF4-FFF2-40B4-BE49-F238E27FC236}">
              <a16:creationId xmlns:a16="http://schemas.microsoft.com/office/drawing/2014/main" id="{00000000-0008-0000-03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676275</xdr:colOff>
      <xdr:row>5</xdr:row>
      <xdr:rowOff>47625</xdr:rowOff>
    </xdr:from>
    <xdr:ext cx="5495925" cy="771525"/>
    <xdr:pic>
      <xdr:nvPicPr>
        <xdr:cNvPr id="5" name="image4.png" title="Image">
          <a:extLst>
            <a:ext uri="{FF2B5EF4-FFF2-40B4-BE49-F238E27FC236}">
              <a16:creationId xmlns:a16="http://schemas.microsoft.com/office/drawing/2014/main" id="{00000000-0008-0000-03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fueleconomy.gov/feg/tax2023.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facebook.com/marketplace/item/868212045033087?ref=category_feed&amp;referral_code=undefined&amp;referral_story_type=listing&amp;tracking=%7B%22qid%22%3A%22-2519050472974526381%22%2C%22mf_story_key%22%3A%227461520867196101%22%2C%22commerce_rank_obj%22%3A%22%7B%5C%22target_id%5C%22%3A7461520867196101%2C%5C%22target_type%5C%22%3A0%2C%5C%22primary_position%5C%22%3A14%2C%5C%22ranking_signature%5C%22%3A4468070583016183745%2C%5C%22commerce_channel%5C%22%3A504%2C%5C%22value%5C%22%3A1.9466696641906e-6%2C%5C%22candidate_retrieval_source_map%5C%22%3A%7B%5C%227461520867196101%5C%22%3A111%7D%7D%22%2C%22ftmd_400706%22%3A%22111112l%22%7D"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kbb.com/chevrolet/bolt-ev/2017/lt-hatchback-4d/?category=hatchback&amp;condition=good&amp;intent=buy-used&amp;mileage=49305&amp;options=7597382%7Ctrue&amp;pricetype=private-party&amp;vehicleid=422335" TargetMode="External"/><Relationship Id="rId1" Type="http://schemas.openxmlformats.org/officeDocument/2006/relationships/hyperlink" Target="https://www.kbb.com/tesla/model-3/2017/standard-range-sedan-4d/?category=sedan&amp;condition=good&amp;intent=buy-used&amp;mileage=49305&amp;options=9243739%7Ctrue&amp;pricetype=private-party&amp;vehicleid=4460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B1002"/>
  <sheetViews>
    <sheetView workbookViewId="0">
      <selection activeCell="B22" sqref="B22"/>
    </sheetView>
  </sheetViews>
  <sheetFormatPr defaultColWidth="14.42578125" defaultRowHeight="15" customHeight="1" x14ac:dyDescent="0.25"/>
  <cols>
    <col min="2" max="2" width="105" customWidth="1"/>
  </cols>
  <sheetData>
    <row r="1" spans="1:2" x14ac:dyDescent="0.25">
      <c r="A1" s="1"/>
      <c r="B1" s="2" t="s">
        <v>0</v>
      </c>
    </row>
    <row r="2" spans="1:2" x14ac:dyDescent="0.25">
      <c r="A2" s="1">
        <v>1</v>
      </c>
      <c r="B2" s="3" t="s">
        <v>1</v>
      </c>
    </row>
    <row r="3" spans="1:2" x14ac:dyDescent="0.25">
      <c r="A3" s="1">
        <v>2</v>
      </c>
      <c r="B3" s="3" t="s">
        <v>2</v>
      </c>
    </row>
    <row r="4" spans="1:2" x14ac:dyDescent="0.25">
      <c r="A4" s="1">
        <v>3</v>
      </c>
      <c r="B4" s="4" t="s">
        <v>3</v>
      </c>
    </row>
    <row r="5" spans="1:2" x14ac:dyDescent="0.25">
      <c r="A5" s="1">
        <v>4</v>
      </c>
      <c r="B5" s="3" t="s">
        <v>4</v>
      </c>
    </row>
    <row r="6" spans="1:2" x14ac:dyDescent="0.25">
      <c r="A6" s="1">
        <v>4</v>
      </c>
      <c r="B6" s="3" t="s">
        <v>5</v>
      </c>
    </row>
    <row r="7" spans="1:2" x14ac:dyDescent="0.25">
      <c r="A7" s="1">
        <v>5</v>
      </c>
      <c r="B7" s="3" t="s">
        <v>6</v>
      </c>
    </row>
    <row r="8" spans="1:2" x14ac:dyDescent="0.25">
      <c r="A8" s="1">
        <v>6</v>
      </c>
      <c r="B8" s="5" t="s">
        <v>7</v>
      </c>
    </row>
    <row r="9" spans="1:2" x14ac:dyDescent="0.25">
      <c r="A9" s="1"/>
      <c r="B9" s="3"/>
    </row>
    <row r="10" spans="1:2" x14ac:dyDescent="0.25">
      <c r="A10" s="1"/>
    </row>
    <row r="11" spans="1:2" x14ac:dyDescent="0.25">
      <c r="A11" s="1"/>
      <c r="B11" s="3"/>
    </row>
    <row r="12" spans="1:2" x14ac:dyDescent="0.25">
      <c r="A12" s="1"/>
      <c r="B12" s="3"/>
    </row>
    <row r="13" spans="1:2" x14ac:dyDescent="0.25">
      <c r="A13" s="1"/>
      <c r="B13" s="3"/>
    </row>
    <row r="14" spans="1:2" x14ac:dyDescent="0.25">
      <c r="A14" s="1"/>
      <c r="B14" s="3"/>
    </row>
    <row r="15" spans="1:2" x14ac:dyDescent="0.25">
      <c r="A15" s="1"/>
      <c r="B15" s="3"/>
    </row>
    <row r="16" spans="1:2" x14ac:dyDescent="0.25">
      <c r="A16" s="1"/>
      <c r="B16" s="3"/>
    </row>
    <row r="17" spans="1:2" x14ac:dyDescent="0.25">
      <c r="A17" s="1"/>
      <c r="B17" s="3"/>
    </row>
    <row r="18" spans="1:2" x14ac:dyDescent="0.25">
      <c r="A18" s="1"/>
      <c r="B18" s="3"/>
    </row>
    <row r="19" spans="1:2" x14ac:dyDescent="0.25">
      <c r="A19" s="1"/>
      <c r="B19" s="3"/>
    </row>
    <row r="20" spans="1:2" x14ac:dyDescent="0.25">
      <c r="A20" s="1"/>
      <c r="B20" s="3"/>
    </row>
    <row r="21" spans="1:2" x14ac:dyDescent="0.25">
      <c r="A21" s="1"/>
      <c r="B21" s="3"/>
    </row>
    <row r="22" spans="1:2" x14ac:dyDescent="0.25">
      <c r="A22" s="1"/>
      <c r="B22" s="3"/>
    </row>
    <row r="23" spans="1:2" x14ac:dyDescent="0.25">
      <c r="A23" s="1"/>
      <c r="B23" s="3"/>
    </row>
    <row r="24" spans="1:2" x14ac:dyDescent="0.25">
      <c r="A24" s="1"/>
      <c r="B24" s="3"/>
    </row>
    <row r="25" spans="1:2" x14ac:dyDescent="0.25">
      <c r="A25" s="1"/>
      <c r="B25" s="3"/>
    </row>
    <row r="26" spans="1:2" x14ac:dyDescent="0.25">
      <c r="A26" s="1"/>
      <c r="B26" s="3"/>
    </row>
    <row r="27" spans="1:2" x14ac:dyDescent="0.25">
      <c r="A27" s="1"/>
      <c r="B27" s="3"/>
    </row>
    <row r="28" spans="1:2" x14ac:dyDescent="0.25">
      <c r="A28" s="1"/>
      <c r="B28" s="3"/>
    </row>
    <row r="29" spans="1:2" x14ac:dyDescent="0.25">
      <c r="A29" s="1"/>
      <c r="B29" s="3"/>
    </row>
    <row r="30" spans="1:2" x14ac:dyDescent="0.25">
      <c r="A30" s="1"/>
      <c r="B30" s="3"/>
    </row>
    <row r="31" spans="1:2" x14ac:dyDescent="0.25">
      <c r="A31" s="1"/>
      <c r="B31" s="3"/>
    </row>
    <row r="32" spans="1:2" x14ac:dyDescent="0.25">
      <c r="A32" s="1"/>
      <c r="B32" s="3"/>
    </row>
    <row r="33" spans="1:2" x14ac:dyDescent="0.25">
      <c r="A33" s="1"/>
      <c r="B33" s="3"/>
    </row>
    <row r="34" spans="1:2" x14ac:dyDescent="0.25">
      <c r="A34" s="1"/>
      <c r="B34" s="3"/>
    </row>
    <row r="35" spans="1:2" x14ac:dyDescent="0.25">
      <c r="A35" s="1"/>
      <c r="B35" s="3"/>
    </row>
    <row r="36" spans="1:2" x14ac:dyDescent="0.25">
      <c r="A36" s="1"/>
      <c r="B36" s="3"/>
    </row>
    <row r="37" spans="1:2" x14ac:dyDescent="0.25">
      <c r="A37" s="1"/>
      <c r="B37" s="3"/>
    </row>
    <row r="38" spans="1:2" x14ac:dyDescent="0.25">
      <c r="A38" s="1"/>
      <c r="B38" s="3"/>
    </row>
    <row r="39" spans="1:2" x14ac:dyDescent="0.25">
      <c r="A39" s="1"/>
      <c r="B39" s="3"/>
    </row>
    <row r="40" spans="1:2" x14ac:dyDescent="0.25">
      <c r="A40" s="1"/>
      <c r="B40" s="3"/>
    </row>
    <row r="41" spans="1:2" x14ac:dyDescent="0.25">
      <c r="A41" s="1"/>
      <c r="B41" s="3"/>
    </row>
    <row r="42" spans="1:2" x14ac:dyDescent="0.25">
      <c r="A42" s="1"/>
      <c r="B42" s="3"/>
    </row>
    <row r="43" spans="1:2" x14ac:dyDescent="0.25">
      <c r="A43" s="1"/>
      <c r="B43" s="3"/>
    </row>
    <row r="44" spans="1:2" x14ac:dyDescent="0.25">
      <c r="A44" s="1"/>
      <c r="B44" s="3"/>
    </row>
    <row r="45" spans="1:2" x14ac:dyDescent="0.25">
      <c r="A45" s="1"/>
      <c r="B45" s="3"/>
    </row>
    <row r="46" spans="1:2" x14ac:dyDescent="0.25">
      <c r="A46" s="1"/>
      <c r="B46" s="3"/>
    </row>
    <row r="47" spans="1:2" x14ac:dyDescent="0.25">
      <c r="A47" s="1"/>
      <c r="B47" s="3"/>
    </row>
    <row r="48" spans="1:2" x14ac:dyDescent="0.25">
      <c r="A48" s="1"/>
      <c r="B48" s="3"/>
    </row>
    <row r="49" spans="1:2" x14ac:dyDescent="0.25">
      <c r="A49" s="1"/>
      <c r="B49" s="3"/>
    </row>
    <row r="50" spans="1:2" x14ac:dyDescent="0.25">
      <c r="A50" s="1"/>
      <c r="B50" s="3"/>
    </row>
    <row r="51" spans="1:2" x14ac:dyDescent="0.25">
      <c r="A51" s="1"/>
      <c r="B51" s="3"/>
    </row>
    <row r="52" spans="1:2" x14ac:dyDescent="0.25">
      <c r="A52" s="1"/>
      <c r="B52" s="3"/>
    </row>
    <row r="53" spans="1:2" x14ac:dyDescent="0.25">
      <c r="A53" s="1"/>
      <c r="B53" s="3"/>
    </row>
    <row r="54" spans="1:2" x14ac:dyDescent="0.25">
      <c r="A54" s="1"/>
      <c r="B54" s="3"/>
    </row>
    <row r="55" spans="1:2" x14ac:dyDescent="0.25">
      <c r="A55" s="1"/>
      <c r="B55" s="3"/>
    </row>
    <row r="56" spans="1:2" x14ac:dyDescent="0.25">
      <c r="A56" s="1"/>
      <c r="B56" s="3"/>
    </row>
    <row r="57" spans="1:2" x14ac:dyDescent="0.25">
      <c r="A57" s="1"/>
      <c r="B57" s="3"/>
    </row>
    <row r="58" spans="1:2" x14ac:dyDescent="0.25">
      <c r="A58" s="1"/>
      <c r="B58" s="3"/>
    </row>
    <row r="59" spans="1:2" x14ac:dyDescent="0.25">
      <c r="A59" s="1"/>
      <c r="B59" s="3"/>
    </row>
    <row r="60" spans="1:2" x14ac:dyDescent="0.25">
      <c r="A60" s="1"/>
      <c r="B60" s="3"/>
    </row>
    <row r="61" spans="1:2" x14ac:dyDescent="0.25">
      <c r="A61" s="1"/>
      <c r="B61" s="3"/>
    </row>
    <row r="62" spans="1:2" x14ac:dyDescent="0.25">
      <c r="A62" s="1"/>
      <c r="B62" s="3"/>
    </row>
    <row r="63" spans="1:2" x14ac:dyDescent="0.25">
      <c r="A63" s="1"/>
      <c r="B63" s="3"/>
    </row>
    <row r="64" spans="1:2" x14ac:dyDescent="0.25">
      <c r="A64" s="1"/>
      <c r="B64" s="3"/>
    </row>
    <row r="65" spans="1:2" x14ac:dyDescent="0.25">
      <c r="A65" s="1"/>
      <c r="B65" s="3"/>
    </row>
    <row r="66" spans="1:2" x14ac:dyDescent="0.25">
      <c r="A66" s="1"/>
      <c r="B66" s="3"/>
    </row>
    <row r="67" spans="1:2" x14ac:dyDescent="0.25">
      <c r="A67" s="1"/>
      <c r="B67" s="3"/>
    </row>
    <row r="68" spans="1:2" x14ac:dyDescent="0.25">
      <c r="A68" s="1"/>
      <c r="B68" s="3"/>
    </row>
    <row r="69" spans="1:2" x14ac:dyDescent="0.25">
      <c r="A69" s="1"/>
      <c r="B69" s="3"/>
    </row>
    <row r="70" spans="1:2" x14ac:dyDescent="0.25">
      <c r="A70" s="1"/>
      <c r="B70" s="3"/>
    </row>
    <row r="71" spans="1:2" x14ac:dyDescent="0.25">
      <c r="A71" s="1"/>
      <c r="B71" s="3"/>
    </row>
    <row r="72" spans="1:2" x14ac:dyDescent="0.25">
      <c r="A72" s="1"/>
      <c r="B72" s="3"/>
    </row>
    <row r="73" spans="1:2" x14ac:dyDescent="0.25">
      <c r="A73" s="1"/>
      <c r="B73" s="3"/>
    </row>
    <row r="74" spans="1:2" x14ac:dyDescent="0.25">
      <c r="A74" s="1"/>
      <c r="B74" s="3"/>
    </row>
    <row r="75" spans="1:2" x14ac:dyDescent="0.25">
      <c r="A75" s="1"/>
      <c r="B75" s="3"/>
    </row>
    <row r="76" spans="1:2" x14ac:dyDescent="0.25">
      <c r="A76" s="1"/>
      <c r="B76" s="3"/>
    </row>
    <row r="77" spans="1:2" x14ac:dyDescent="0.25">
      <c r="A77" s="1"/>
      <c r="B77" s="3"/>
    </row>
    <row r="78" spans="1:2" x14ac:dyDescent="0.25">
      <c r="A78" s="1"/>
      <c r="B78" s="3"/>
    </row>
    <row r="79" spans="1:2" x14ac:dyDescent="0.25">
      <c r="A79" s="1"/>
      <c r="B79" s="3"/>
    </row>
    <row r="80" spans="1:2" x14ac:dyDescent="0.25">
      <c r="A80" s="1"/>
      <c r="B80" s="3"/>
    </row>
    <row r="81" spans="1:2" x14ac:dyDescent="0.25">
      <c r="A81" s="1"/>
      <c r="B81" s="3"/>
    </row>
    <row r="82" spans="1:2" x14ac:dyDescent="0.25">
      <c r="A82" s="1"/>
      <c r="B82" s="3"/>
    </row>
    <row r="83" spans="1:2" x14ac:dyDescent="0.25">
      <c r="A83" s="1"/>
      <c r="B83" s="3"/>
    </row>
    <row r="84" spans="1:2" x14ac:dyDescent="0.25">
      <c r="A84" s="1"/>
      <c r="B84" s="3"/>
    </row>
    <row r="85" spans="1:2" x14ac:dyDescent="0.25">
      <c r="A85" s="1"/>
      <c r="B85" s="3"/>
    </row>
    <row r="86" spans="1:2" x14ac:dyDescent="0.25">
      <c r="A86" s="1"/>
      <c r="B86" s="3"/>
    </row>
    <row r="87" spans="1:2" x14ac:dyDescent="0.25">
      <c r="A87" s="1"/>
      <c r="B87" s="3"/>
    </row>
    <row r="88" spans="1:2" x14ac:dyDescent="0.25">
      <c r="A88" s="1"/>
      <c r="B88" s="3"/>
    </row>
    <row r="89" spans="1:2" x14ac:dyDescent="0.25">
      <c r="A89" s="1"/>
      <c r="B89" s="3"/>
    </row>
    <row r="90" spans="1:2" x14ac:dyDescent="0.25">
      <c r="A90" s="1"/>
      <c r="B90" s="3"/>
    </row>
    <row r="91" spans="1:2" x14ac:dyDescent="0.25">
      <c r="A91" s="1"/>
      <c r="B91" s="3"/>
    </row>
    <row r="92" spans="1:2" x14ac:dyDescent="0.25">
      <c r="A92" s="1"/>
      <c r="B92" s="3"/>
    </row>
    <row r="93" spans="1:2" x14ac:dyDescent="0.25">
      <c r="A93" s="1"/>
      <c r="B93" s="3"/>
    </row>
    <row r="94" spans="1:2" x14ac:dyDescent="0.25">
      <c r="A94" s="1"/>
      <c r="B94" s="3"/>
    </row>
    <row r="95" spans="1:2" x14ac:dyDescent="0.25">
      <c r="A95" s="1"/>
      <c r="B95" s="3"/>
    </row>
    <row r="96" spans="1:2" x14ac:dyDescent="0.25">
      <c r="A96" s="1"/>
      <c r="B96" s="3"/>
    </row>
    <row r="97" spans="1:2" x14ac:dyDescent="0.25">
      <c r="A97" s="1"/>
      <c r="B97" s="3"/>
    </row>
    <row r="98" spans="1:2" x14ac:dyDescent="0.25">
      <c r="A98" s="1"/>
      <c r="B98" s="3"/>
    </row>
    <row r="99" spans="1:2" x14ac:dyDescent="0.25">
      <c r="A99" s="1"/>
      <c r="B99" s="3"/>
    </row>
    <row r="100" spans="1:2" x14ac:dyDescent="0.25">
      <c r="A100" s="1"/>
      <c r="B100" s="3"/>
    </row>
    <row r="101" spans="1:2" x14ac:dyDescent="0.25">
      <c r="A101" s="1"/>
      <c r="B101" s="3"/>
    </row>
    <row r="102" spans="1:2" x14ac:dyDescent="0.25">
      <c r="A102" s="1"/>
      <c r="B102" s="3"/>
    </row>
    <row r="103" spans="1:2" x14ac:dyDescent="0.25">
      <c r="A103" s="1"/>
      <c r="B103" s="3"/>
    </row>
    <row r="104" spans="1:2" x14ac:dyDescent="0.25">
      <c r="A104" s="1"/>
      <c r="B104" s="3"/>
    </row>
    <row r="105" spans="1:2" x14ac:dyDescent="0.25">
      <c r="A105" s="1"/>
      <c r="B105" s="3"/>
    </row>
    <row r="106" spans="1:2" x14ac:dyDescent="0.25">
      <c r="A106" s="1"/>
      <c r="B106" s="3"/>
    </row>
    <row r="107" spans="1:2" x14ac:dyDescent="0.25">
      <c r="A107" s="1"/>
      <c r="B107" s="3"/>
    </row>
    <row r="108" spans="1:2" x14ac:dyDescent="0.25">
      <c r="A108" s="1"/>
      <c r="B108" s="3"/>
    </row>
    <row r="109" spans="1:2" x14ac:dyDescent="0.25">
      <c r="A109" s="1"/>
      <c r="B109" s="3"/>
    </row>
    <row r="110" spans="1:2" x14ac:dyDescent="0.25">
      <c r="A110" s="1"/>
      <c r="B110" s="3"/>
    </row>
    <row r="111" spans="1:2" x14ac:dyDescent="0.25">
      <c r="A111" s="1"/>
      <c r="B111" s="3"/>
    </row>
    <row r="112" spans="1:2" x14ac:dyDescent="0.25">
      <c r="A112" s="1"/>
      <c r="B112" s="3"/>
    </row>
    <row r="113" spans="1:2" x14ac:dyDescent="0.25">
      <c r="A113" s="1"/>
      <c r="B113" s="3"/>
    </row>
    <row r="114" spans="1:2" x14ac:dyDescent="0.25">
      <c r="A114" s="1"/>
      <c r="B114" s="3"/>
    </row>
    <row r="115" spans="1:2" x14ac:dyDescent="0.25">
      <c r="A115" s="1"/>
      <c r="B115" s="3"/>
    </row>
    <row r="116" spans="1:2" x14ac:dyDescent="0.25">
      <c r="A116" s="1"/>
      <c r="B116" s="3"/>
    </row>
    <row r="117" spans="1:2" x14ac:dyDescent="0.25">
      <c r="A117" s="1"/>
      <c r="B117" s="3"/>
    </row>
    <row r="118" spans="1:2" x14ac:dyDescent="0.25">
      <c r="A118" s="1"/>
      <c r="B118" s="3"/>
    </row>
    <row r="119" spans="1:2" x14ac:dyDescent="0.25">
      <c r="A119" s="1"/>
      <c r="B119" s="3"/>
    </row>
    <row r="120" spans="1:2" x14ac:dyDescent="0.25">
      <c r="A120" s="1"/>
      <c r="B120" s="3"/>
    </row>
    <row r="121" spans="1:2" x14ac:dyDescent="0.25">
      <c r="A121" s="1"/>
      <c r="B121" s="3"/>
    </row>
    <row r="122" spans="1:2" x14ac:dyDescent="0.25">
      <c r="A122" s="1"/>
      <c r="B122" s="3"/>
    </row>
    <row r="123" spans="1:2" x14ac:dyDescent="0.25">
      <c r="A123" s="1"/>
      <c r="B123" s="3"/>
    </row>
    <row r="124" spans="1:2" x14ac:dyDescent="0.25">
      <c r="A124" s="1"/>
      <c r="B124" s="3"/>
    </row>
    <row r="125" spans="1:2" x14ac:dyDescent="0.25">
      <c r="A125" s="1"/>
      <c r="B125" s="3"/>
    </row>
    <row r="126" spans="1:2" x14ac:dyDescent="0.25">
      <c r="A126" s="1"/>
      <c r="B126" s="3"/>
    </row>
    <row r="127" spans="1:2" x14ac:dyDescent="0.25">
      <c r="A127" s="1"/>
      <c r="B127" s="3"/>
    </row>
    <row r="128" spans="1:2" x14ac:dyDescent="0.25">
      <c r="A128" s="1"/>
      <c r="B128" s="3"/>
    </row>
    <row r="129" spans="1:2" x14ac:dyDescent="0.25">
      <c r="A129" s="1"/>
      <c r="B129" s="3"/>
    </row>
    <row r="130" spans="1:2" x14ac:dyDescent="0.25">
      <c r="A130" s="1"/>
      <c r="B130" s="3"/>
    </row>
    <row r="131" spans="1:2" x14ac:dyDescent="0.25">
      <c r="A131" s="1"/>
      <c r="B131" s="3"/>
    </row>
    <row r="132" spans="1:2" x14ac:dyDescent="0.25">
      <c r="A132" s="1"/>
      <c r="B132" s="3"/>
    </row>
    <row r="133" spans="1:2" x14ac:dyDescent="0.25">
      <c r="A133" s="1"/>
      <c r="B133" s="3"/>
    </row>
    <row r="134" spans="1:2" x14ac:dyDescent="0.25">
      <c r="A134" s="1"/>
      <c r="B134" s="3"/>
    </row>
    <row r="135" spans="1:2" x14ac:dyDescent="0.25">
      <c r="A135" s="1"/>
      <c r="B135" s="3"/>
    </row>
    <row r="136" spans="1:2" x14ac:dyDescent="0.25">
      <c r="A136" s="1"/>
      <c r="B136" s="3"/>
    </row>
    <row r="137" spans="1:2" x14ac:dyDescent="0.25">
      <c r="A137" s="1"/>
      <c r="B137" s="3"/>
    </row>
    <row r="138" spans="1:2" x14ac:dyDescent="0.25">
      <c r="A138" s="1"/>
      <c r="B138" s="3"/>
    </row>
    <row r="139" spans="1:2" x14ac:dyDescent="0.25">
      <c r="A139" s="1"/>
      <c r="B139" s="3"/>
    </row>
    <row r="140" spans="1:2" x14ac:dyDescent="0.25">
      <c r="A140" s="1"/>
      <c r="B140" s="3"/>
    </row>
    <row r="141" spans="1:2" x14ac:dyDescent="0.25">
      <c r="A141" s="1"/>
      <c r="B141" s="3"/>
    </row>
    <row r="142" spans="1:2" x14ac:dyDescent="0.25">
      <c r="A142" s="1"/>
      <c r="B142" s="3"/>
    </row>
    <row r="143" spans="1:2" x14ac:dyDescent="0.25">
      <c r="A143" s="1"/>
      <c r="B143" s="3"/>
    </row>
    <row r="144" spans="1:2" x14ac:dyDescent="0.25">
      <c r="A144" s="1"/>
      <c r="B144" s="3"/>
    </row>
    <row r="145" spans="1:2" x14ac:dyDescent="0.25">
      <c r="A145" s="1"/>
      <c r="B145" s="3"/>
    </row>
    <row r="146" spans="1:2" x14ac:dyDescent="0.25">
      <c r="A146" s="1"/>
      <c r="B146" s="3"/>
    </row>
    <row r="147" spans="1:2" x14ac:dyDescent="0.25">
      <c r="A147" s="1"/>
      <c r="B147" s="3"/>
    </row>
    <row r="148" spans="1:2" x14ac:dyDescent="0.25">
      <c r="A148" s="1"/>
      <c r="B148" s="3"/>
    </row>
    <row r="149" spans="1:2" x14ac:dyDescent="0.25">
      <c r="A149" s="1"/>
      <c r="B149" s="3"/>
    </row>
    <row r="150" spans="1:2" x14ac:dyDescent="0.25">
      <c r="A150" s="1"/>
      <c r="B150" s="3"/>
    </row>
    <row r="151" spans="1:2" x14ac:dyDescent="0.25">
      <c r="A151" s="1"/>
      <c r="B151" s="3"/>
    </row>
    <row r="152" spans="1:2" x14ac:dyDescent="0.25">
      <c r="A152" s="1"/>
      <c r="B152" s="3"/>
    </row>
    <row r="153" spans="1:2" x14ac:dyDescent="0.25">
      <c r="A153" s="1"/>
      <c r="B153" s="3"/>
    </row>
    <row r="154" spans="1:2" x14ac:dyDescent="0.25">
      <c r="A154" s="1"/>
      <c r="B154" s="3"/>
    </row>
    <row r="155" spans="1:2" x14ac:dyDescent="0.25">
      <c r="A155" s="1"/>
      <c r="B155" s="3"/>
    </row>
    <row r="156" spans="1:2" x14ac:dyDescent="0.25">
      <c r="A156" s="1"/>
      <c r="B156" s="3"/>
    </row>
    <row r="157" spans="1:2" x14ac:dyDescent="0.25">
      <c r="A157" s="1"/>
      <c r="B157" s="3"/>
    </row>
    <row r="158" spans="1:2" x14ac:dyDescent="0.25">
      <c r="A158" s="1"/>
      <c r="B158" s="3"/>
    </row>
    <row r="159" spans="1:2" x14ac:dyDescent="0.25">
      <c r="A159" s="1"/>
      <c r="B159" s="3"/>
    </row>
    <row r="160" spans="1:2" x14ac:dyDescent="0.25">
      <c r="A160" s="1"/>
      <c r="B160" s="3"/>
    </row>
    <row r="161" spans="1:2" x14ac:dyDescent="0.25">
      <c r="A161" s="1"/>
      <c r="B161" s="3"/>
    </row>
    <row r="162" spans="1:2" x14ac:dyDescent="0.25">
      <c r="A162" s="1"/>
      <c r="B162" s="3"/>
    </row>
    <row r="163" spans="1:2" x14ac:dyDescent="0.25">
      <c r="A163" s="1"/>
      <c r="B163" s="3"/>
    </row>
    <row r="164" spans="1:2" x14ac:dyDescent="0.25">
      <c r="A164" s="1"/>
      <c r="B164" s="3"/>
    </row>
    <row r="165" spans="1:2" x14ac:dyDescent="0.25">
      <c r="A165" s="1"/>
      <c r="B165" s="3"/>
    </row>
    <row r="166" spans="1:2" x14ac:dyDescent="0.25">
      <c r="A166" s="1"/>
      <c r="B166" s="3"/>
    </row>
    <row r="167" spans="1:2" x14ac:dyDescent="0.25">
      <c r="A167" s="1"/>
      <c r="B167" s="3"/>
    </row>
    <row r="168" spans="1:2" x14ac:dyDescent="0.25">
      <c r="A168" s="1"/>
      <c r="B168" s="3"/>
    </row>
    <row r="169" spans="1:2" x14ac:dyDescent="0.25">
      <c r="A169" s="1"/>
      <c r="B169" s="3"/>
    </row>
    <row r="170" spans="1:2" x14ac:dyDescent="0.25">
      <c r="A170" s="1"/>
      <c r="B170" s="3"/>
    </row>
    <row r="171" spans="1:2" x14ac:dyDescent="0.25">
      <c r="A171" s="1"/>
      <c r="B171" s="3"/>
    </row>
    <row r="172" spans="1:2" x14ac:dyDescent="0.25">
      <c r="A172" s="1"/>
      <c r="B172" s="3"/>
    </row>
    <row r="173" spans="1:2" x14ac:dyDescent="0.25">
      <c r="A173" s="1"/>
      <c r="B173" s="3"/>
    </row>
    <row r="174" spans="1:2" x14ac:dyDescent="0.25">
      <c r="A174" s="1"/>
      <c r="B174" s="3"/>
    </row>
    <row r="175" spans="1:2" x14ac:dyDescent="0.25">
      <c r="A175" s="1"/>
      <c r="B175" s="3"/>
    </row>
    <row r="176" spans="1:2" x14ac:dyDescent="0.25">
      <c r="A176" s="1"/>
      <c r="B176" s="3"/>
    </row>
    <row r="177" spans="1:2" x14ac:dyDescent="0.25">
      <c r="A177" s="1"/>
      <c r="B177" s="3"/>
    </row>
    <row r="178" spans="1:2" x14ac:dyDescent="0.25">
      <c r="A178" s="1"/>
      <c r="B178" s="3"/>
    </row>
    <row r="179" spans="1:2" x14ac:dyDescent="0.25">
      <c r="A179" s="1"/>
      <c r="B179" s="3"/>
    </row>
    <row r="180" spans="1:2" x14ac:dyDescent="0.25">
      <c r="A180" s="1"/>
      <c r="B180" s="3"/>
    </row>
    <row r="181" spans="1:2" x14ac:dyDescent="0.25">
      <c r="A181" s="1"/>
      <c r="B181" s="3"/>
    </row>
    <row r="182" spans="1:2" x14ac:dyDescent="0.25">
      <c r="A182" s="1"/>
      <c r="B182" s="3"/>
    </row>
    <row r="183" spans="1:2" x14ac:dyDescent="0.25">
      <c r="A183" s="1"/>
      <c r="B183" s="3"/>
    </row>
    <row r="184" spans="1:2" x14ac:dyDescent="0.25">
      <c r="A184" s="1"/>
      <c r="B184" s="3"/>
    </row>
    <row r="185" spans="1:2" x14ac:dyDescent="0.25">
      <c r="A185" s="1"/>
      <c r="B185" s="3"/>
    </row>
    <row r="186" spans="1:2" x14ac:dyDescent="0.25">
      <c r="A186" s="1"/>
      <c r="B186" s="3"/>
    </row>
    <row r="187" spans="1:2" x14ac:dyDescent="0.25">
      <c r="A187" s="1"/>
      <c r="B187" s="3"/>
    </row>
    <row r="188" spans="1:2" x14ac:dyDescent="0.25">
      <c r="A188" s="1"/>
      <c r="B188" s="3"/>
    </row>
    <row r="189" spans="1:2" x14ac:dyDescent="0.25">
      <c r="A189" s="1"/>
      <c r="B189" s="3"/>
    </row>
    <row r="190" spans="1:2" x14ac:dyDescent="0.25">
      <c r="A190" s="1"/>
      <c r="B190" s="3"/>
    </row>
    <row r="191" spans="1:2" x14ac:dyDescent="0.25">
      <c r="A191" s="1"/>
      <c r="B191" s="3"/>
    </row>
    <row r="192" spans="1:2" x14ac:dyDescent="0.25">
      <c r="A192" s="1"/>
      <c r="B192" s="3"/>
    </row>
    <row r="193" spans="1:2" x14ac:dyDescent="0.25">
      <c r="A193" s="1"/>
      <c r="B193" s="3"/>
    </row>
    <row r="194" spans="1:2" x14ac:dyDescent="0.25">
      <c r="A194" s="1"/>
      <c r="B194" s="3"/>
    </row>
    <row r="195" spans="1:2" x14ac:dyDescent="0.25">
      <c r="A195" s="1"/>
      <c r="B195" s="3"/>
    </row>
    <row r="196" spans="1:2" x14ac:dyDescent="0.25">
      <c r="A196" s="1"/>
      <c r="B196" s="3"/>
    </row>
    <row r="197" spans="1:2" x14ac:dyDescent="0.25">
      <c r="A197" s="1"/>
      <c r="B197" s="3"/>
    </row>
    <row r="198" spans="1:2" x14ac:dyDescent="0.25">
      <c r="A198" s="1"/>
      <c r="B198" s="3"/>
    </row>
    <row r="199" spans="1:2" x14ac:dyDescent="0.25">
      <c r="A199" s="1"/>
      <c r="B199" s="3"/>
    </row>
    <row r="200" spans="1:2" x14ac:dyDescent="0.25">
      <c r="A200" s="1"/>
      <c r="B200" s="3"/>
    </row>
    <row r="201" spans="1:2" x14ac:dyDescent="0.25">
      <c r="A201" s="1"/>
      <c r="B201" s="3"/>
    </row>
    <row r="202" spans="1:2" x14ac:dyDescent="0.25">
      <c r="A202" s="1"/>
      <c r="B202" s="3"/>
    </row>
    <row r="203" spans="1:2" x14ac:dyDescent="0.25">
      <c r="A203" s="1"/>
      <c r="B203" s="3"/>
    </row>
    <row r="204" spans="1:2" x14ac:dyDescent="0.25">
      <c r="A204" s="1"/>
      <c r="B204" s="3"/>
    </row>
    <row r="205" spans="1:2" x14ac:dyDescent="0.25">
      <c r="A205" s="1"/>
      <c r="B205" s="3"/>
    </row>
    <row r="206" spans="1:2" x14ac:dyDescent="0.25">
      <c r="A206" s="1"/>
      <c r="B206" s="3"/>
    </row>
    <row r="207" spans="1:2" x14ac:dyDescent="0.25">
      <c r="A207" s="1"/>
      <c r="B207" s="3"/>
    </row>
    <row r="208" spans="1:2" x14ac:dyDescent="0.25">
      <c r="A208" s="1"/>
      <c r="B208" s="3"/>
    </row>
    <row r="209" spans="1:2" x14ac:dyDescent="0.25">
      <c r="A209" s="1"/>
      <c r="B209" s="3"/>
    </row>
    <row r="210" spans="1:2" x14ac:dyDescent="0.25">
      <c r="A210" s="1"/>
      <c r="B210" s="3"/>
    </row>
    <row r="211" spans="1:2" x14ac:dyDescent="0.25">
      <c r="A211" s="1"/>
      <c r="B211" s="3"/>
    </row>
    <row r="212" spans="1:2" x14ac:dyDescent="0.25">
      <c r="A212" s="1"/>
      <c r="B212" s="3"/>
    </row>
    <row r="213" spans="1:2" x14ac:dyDescent="0.25">
      <c r="A213" s="1"/>
      <c r="B213" s="3"/>
    </row>
    <row r="214" spans="1:2" x14ac:dyDescent="0.25">
      <c r="A214" s="1"/>
      <c r="B214" s="3"/>
    </row>
    <row r="215" spans="1:2" x14ac:dyDescent="0.25">
      <c r="A215" s="1"/>
      <c r="B215" s="3"/>
    </row>
    <row r="216" spans="1:2" x14ac:dyDescent="0.25">
      <c r="A216" s="1"/>
      <c r="B216" s="3"/>
    </row>
    <row r="217" spans="1:2" x14ac:dyDescent="0.25">
      <c r="A217" s="1"/>
      <c r="B217" s="3"/>
    </row>
    <row r="218" spans="1:2" x14ac:dyDescent="0.25">
      <c r="A218" s="1"/>
      <c r="B218" s="3"/>
    </row>
    <row r="219" spans="1:2" x14ac:dyDescent="0.25">
      <c r="A219" s="1"/>
      <c r="B219" s="3"/>
    </row>
    <row r="220" spans="1:2" x14ac:dyDescent="0.25">
      <c r="A220" s="1"/>
      <c r="B220" s="3"/>
    </row>
    <row r="221" spans="1:2" x14ac:dyDescent="0.25">
      <c r="A221" s="1"/>
      <c r="B221" s="3"/>
    </row>
    <row r="222" spans="1:2" x14ac:dyDescent="0.25">
      <c r="A222" s="1"/>
      <c r="B222" s="3"/>
    </row>
    <row r="223" spans="1:2" x14ac:dyDescent="0.25">
      <c r="A223" s="1"/>
      <c r="B223" s="3"/>
    </row>
    <row r="224" spans="1:2" x14ac:dyDescent="0.25">
      <c r="A224" s="1"/>
      <c r="B224" s="3"/>
    </row>
    <row r="225" spans="1:2" x14ac:dyDescent="0.25">
      <c r="A225" s="1"/>
      <c r="B225" s="3"/>
    </row>
    <row r="226" spans="1:2" x14ac:dyDescent="0.25">
      <c r="A226" s="1"/>
      <c r="B226" s="3"/>
    </row>
    <row r="227" spans="1:2" x14ac:dyDescent="0.25">
      <c r="A227" s="1"/>
      <c r="B227" s="3"/>
    </row>
    <row r="228" spans="1:2" x14ac:dyDescent="0.25">
      <c r="A228" s="1"/>
      <c r="B228" s="3"/>
    </row>
    <row r="229" spans="1:2" x14ac:dyDescent="0.25">
      <c r="A229" s="1"/>
      <c r="B229" s="3"/>
    </row>
    <row r="230" spans="1:2" x14ac:dyDescent="0.25">
      <c r="A230" s="1"/>
      <c r="B230" s="3"/>
    </row>
    <row r="231" spans="1:2" x14ac:dyDescent="0.25">
      <c r="A231" s="1"/>
      <c r="B231" s="3"/>
    </row>
    <row r="232" spans="1:2" x14ac:dyDescent="0.25">
      <c r="A232" s="1"/>
      <c r="B232" s="3"/>
    </row>
    <row r="233" spans="1:2" x14ac:dyDescent="0.25">
      <c r="A233" s="1"/>
      <c r="B233" s="3"/>
    </row>
    <row r="234" spans="1:2" x14ac:dyDescent="0.25">
      <c r="A234" s="1"/>
      <c r="B234" s="3"/>
    </row>
    <row r="235" spans="1:2" x14ac:dyDescent="0.25">
      <c r="A235" s="1"/>
      <c r="B235" s="3"/>
    </row>
    <row r="236" spans="1:2" x14ac:dyDescent="0.25">
      <c r="A236" s="1"/>
      <c r="B236" s="3"/>
    </row>
    <row r="237" spans="1:2" x14ac:dyDescent="0.25">
      <c r="A237" s="1"/>
      <c r="B237" s="3"/>
    </row>
    <row r="238" spans="1:2" x14ac:dyDescent="0.25">
      <c r="A238" s="1"/>
      <c r="B238" s="3"/>
    </row>
    <row r="239" spans="1:2" x14ac:dyDescent="0.25">
      <c r="A239" s="1"/>
      <c r="B239" s="3"/>
    </row>
    <row r="240" spans="1:2" x14ac:dyDescent="0.25">
      <c r="A240" s="1"/>
      <c r="B240" s="3"/>
    </row>
    <row r="241" spans="1:2" x14ac:dyDescent="0.25">
      <c r="A241" s="1"/>
      <c r="B241" s="3"/>
    </row>
    <row r="242" spans="1:2" x14ac:dyDescent="0.25">
      <c r="A242" s="1"/>
      <c r="B242" s="3"/>
    </row>
    <row r="243" spans="1:2" x14ac:dyDescent="0.25">
      <c r="A243" s="1"/>
      <c r="B243" s="3"/>
    </row>
    <row r="244" spans="1:2" x14ac:dyDescent="0.25">
      <c r="A244" s="1"/>
      <c r="B244" s="3"/>
    </row>
    <row r="245" spans="1:2" x14ac:dyDescent="0.25">
      <c r="A245" s="1"/>
      <c r="B245" s="3"/>
    </row>
    <row r="246" spans="1:2" x14ac:dyDescent="0.25">
      <c r="A246" s="1"/>
      <c r="B246" s="3"/>
    </row>
    <row r="247" spans="1:2" x14ac:dyDescent="0.25">
      <c r="A247" s="1"/>
      <c r="B247" s="3"/>
    </row>
    <row r="248" spans="1:2" x14ac:dyDescent="0.25">
      <c r="A248" s="1"/>
      <c r="B248" s="3"/>
    </row>
    <row r="249" spans="1:2" x14ac:dyDescent="0.25">
      <c r="A249" s="1"/>
      <c r="B249" s="3"/>
    </row>
    <row r="250" spans="1:2" x14ac:dyDescent="0.25">
      <c r="A250" s="1"/>
      <c r="B250" s="3"/>
    </row>
    <row r="251" spans="1:2" x14ac:dyDescent="0.25">
      <c r="A251" s="1"/>
      <c r="B251" s="3"/>
    </row>
    <row r="252" spans="1:2" x14ac:dyDescent="0.25">
      <c r="A252" s="1"/>
      <c r="B252" s="3"/>
    </row>
    <row r="253" spans="1:2" x14ac:dyDescent="0.25">
      <c r="A253" s="1"/>
      <c r="B253" s="3"/>
    </row>
    <row r="254" spans="1:2" x14ac:dyDescent="0.25">
      <c r="A254" s="1"/>
      <c r="B254" s="3"/>
    </row>
    <row r="255" spans="1:2" x14ac:dyDescent="0.25">
      <c r="A255" s="1"/>
      <c r="B255" s="3"/>
    </row>
    <row r="256" spans="1:2" x14ac:dyDescent="0.25">
      <c r="A256" s="1"/>
      <c r="B256" s="3"/>
    </row>
    <row r="257" spans="1:2" x14ac:dyDescent="0.25">
      <c r="A257" s="1"/>
      <c r="B257" s="3"/>
    </row>
    <row r="258" spans="1:2" x14ac:dyDescent="0.25">
      <c r="A258" s="1"/>
      <c r="B258" s="3"/>
    </row>
    <row r="259" spans="1:2" x14ac:dyDescent="0.25">
      <c r="A259" s="1"/>
      <c r="B259" s="3"/>
    </row>
    <row r="260" spans="1:2" x14ac:dyDescent="0.25">
      <c r="A260" s="1"/>
      <c r="B260" s="3"/>
    </row>
    <row r="261" spans="1:2" x14ac:dyDescent="0.25">
      <c r="A261" s="1"/>
      <c r="B261" s="3"/>
    </row>
    <row r="262" spans="1:2" x14ac:dyDescent="0.25">
      <c r="A262" s="1"/>
      <c r="B262" s="3"/>
    </row>
    <row r="263" spans="1:2" x14ac:dyDescent="0.25">
      <c r="A263" s="1"/>
      <c r="B263" s="3"/>
    </row>
    <row r="264" spans="1:2" x14ac:dyDescent="0.25">
      <c r="A264" s="1"/>
      <c r="B264" s="3"/>
    </row>
    <row r="265" spans="1:2" x14ac:dyDescent="0.25">
      <c r="A265" s="1"/>
      <c r="B265" s="3"/>
    </row>
    <row r="266" spans="1:2" x14ac:dyDescent="0.25">
      <c r="A266" s="1"/>
      <c r="B266" s="3"/>
    </row>
    <row r="267" spans="1:2" x14ac:dyDescent="0.25">
      <c r="A267" s="1"/>
      <c r="B267" s="3"/>
    </row>
    <row r="268" spans="1:2" x14ac:dyDescent="0.25">
      <c r="A268" s="1"/>
      <c r="B268" s="3"/>
    </row>
    <row r="269" spans="1:2" x14ac:dyDescent="0.25">
      <c r="A269" s="1"/>
      <c r="B269" s="3"/>
    </row>
    <row r="270" spans="1:2" x14ac:dyDescent="0.25">
      <c r="A270" s="1"/>
      <c r="B270" s="3"/>
    </row>
    <row r="271" spans="1:2" x14ac:dyDescent="0.25">
      <c r="A271" s="1"/>
      <c r="B271" s="3"/>
    </row>
    <row r="272" spans="1:2" x14ac:dyDescent="0.25">
      <c r="A272" s="1"/>
      <c r="B272" s="3"/>
    </row>
    <row r="273" spans="1:2" x14ac:dyDescent="0.25">
      <c r="A273" s="1"/>
      <c r="B273" s="3"/>
    </row>
    <row r="274" spans="1:2" x14ac:dyDescent="0.25">
      <c r="A274" s="1"/>
      <c r="B274" s="3"/>
    </row>
    <row r="275" spans="1:2" x14ac:dyDescent="0.25">
      <c r="A275" s="1"/>
      <c r="B275" s="3"/>
    </row>
    <row r="276" spans="1:2" x14ac:dyDescent="0.25">
      <c r="A276" s="1"/>
      <c r="B276" s="3"/>
    </row>
    <row r="277" spans="1:2" x14ac:dyDescent="0.25">
      <c r="A277" s="1"/>
      <c r="B277" s="3"/>
    </row>
    <row r="278" spans="1:2" x14ac:dyDescent="0.25">
      <c r="A278" s="1"/>
      <c r="B278" s="3"/>
    </row>
    <row r="279" spans="1:2" x14ac:dyDescent="0.25">
      <c r="A279" s="1"/>
      <c r="B279" s="3"/>
    </row>
    <row r="280" spans="1:2" x14ac:dyDescent="0.25">
      <c r="A280" s="1"/>
      <c r="B280" s="3"/>
    </row>
    <row r="281" spans="1:2" x14ac:dyDescent="0.25">
      <c r="A281" s="1"/>
      <c r="B281" s="3"/>
    </row>
    <row r="282" spans="1:2" x14ac:dyDescent="0.25">
      <c r="A282" s="1"/>
      <c r="B282" s="3"/>
    </row>
    <row r="283" spans="1:2" x14ac:dyDescent="0.25">
      <c r="A283" s="1"/>
      <c r="B283" s="3"/>
    </row>
    <row r="284" spans="1:2" x14ac:dyDescent="0.25">
      <c r="A284" s="1"/>
      <c r="B284" s="3"/>
    </row>
    <row r="285" spans="1:2" x14ac:dyDescent="0.25">
      <c r="A285" s="1"/>
      <c r="B285" s="3"/>
    </row>
    <row r="286" spans="1:2" x14ac:dyDescent="0.25">
      <c r="A286" s="1"/>
      <c r="B286" s="3"/>
    </row>
    <row r="287" spans="1:2" x14ac:dyDescent="0.25">
      <c r="A287" s="1"/>
      <c r="B287" s="3"/>
    </row>
    <row r="288" spans="1:2" x14ac:dyDescent="0.25">
      <c r="A288" s="1"/>
      <c r="B288" s="3"/>
    </row>
    <row r="289" spans="1:2" x14ac:dyDescent="0.25">
      <c r="A289" s="1"/>
      <c r="B289" s="3"/>
    </row>
    <row r="290" spans="1:2" x14ac:dyDescent="0.25">
      <c r="A290" s="1"/>
      <c r="B290" s="3"/>
    </row>
    <row r="291" spans="1:2" x14ac:dyDescent="0.25">
      <c r="A291" s="1"/>
      <c r="B291" s="3"/>
    </row>
    <row r="292" spans="1:2" x14ac:dyDescent="0.25">
      <c r="A292" s="1"/>
      <c r="B292" s="3"/>
    </row>
    <row r="293" spans="1:2" x14ac:dyDescent="0.25">
      <c r="A293" s="1"/>
      <c r="B293" s="3"/>
    </row>
    <row r="294" spans="1:2" x14ac:dyDescent="0.25">
      <c r="A294" s="1"/>
      <c r="B294" s="3"/>
    </row>
    <row r="295" spans="1:2" x14ac:dyDescent="0.25">
      <c r="A295" s="1"/>
      <c r="B295" s="3"/>
    </row>
    <row r="296" spans="1:2" x14ac:dyDescent="0.25">
      <c r="A296" s="1"/>
      <c r="B296" s="3"/>
    </row>
    <row r="297" spans="1:2" x14ac:dyDescent="0.25">
      <c r="A297" s="1"/>
      <c r="B297" s="3"/>
    </row>
    <row r="298" spans="1:2" x14ac:dyDescent="0.25">
      <c r="A298" s="1"/>
      <c r="B298" s="3"/>
    </row>
    <row r="299" spans="1:2" x14ac:dyDescent="0.25">
      <c r="A299" s="1"/>
      <c r="B299" s="3"/>
    </row>
    <row r="300" spans="1:2" x14ac:dyDescent="0.25">
      <c r="A300" s="1"/>
      <c r="B300" s="3"/>
    </row>
    <row r="301" spans="1:2" x14ac:dyDescent="0.25">
      <c r="A301" s="1"/>
      <c r="B301" s="3"/>
    </row>
    <row r="302" spans="1:2" x14ac:dyDescent="0.25">
      <c r="A302" s="1"/>
      <c r="B302" s="3"/>
    </row>
    <row r="303" spans="1:2" x14ac:dyDescent="0.25">
      <c r="A303" s="1"/>
      <c r="B303" s="3"/>
    </row>
    <row r="304" spans="1:2" x14ac:dyDescent="0.25">
      <c r="A304" s="1"/>
      <c r="B304" s="3"/>
    </row>
    <row r="305" spans="1:2" x14ac:dyDescent="0.25">
      <c r="A305" s="1"/>
      <c r="B305" s="3"/>
    </row>
    <row r="306" spans="1:2" x14ac:dyDescent="0.25">
      <c r="A306" s="1"/>
      <c r="B306" s="3"/>
    </row>
    <row r="307" spans="1:2" x14ac:dyDescent="0.25">
      <c r="A307" s="1"/>
      <c r="B307" s="3"/>
    </row>
    <row r="308" spans="1:2" x14ac:dyDescent="0.25">
      <c r="A308" s="1"/>
      <c r="B308" s="3"/>
    </row>
    <row r="309" spans="1:2" x14ac:dyDescent="0.25">
      <c r="A309" s="1"/>
      <c r="B309" s="3"/>
    </row>
    <row r="310" spans="1:2" x14ac:dyDescent="0.25">
      <c r="A310" s="1"/>
      <c r="B310" s="3"/>
    </row>
    <row r="311" spans="1:2" x14ac:dyDescent="0.25">
      <c r="A311" s="1"/>
      <c r="B311" s="3"/>
    </row>
    <row r="312" spans="1:2" x14ac:dyDescent="0.25">
      <c r="A312" s="1"/>
      <c r="B312" s="3"/>
    </row>
    <row r="313" spans="1:2" x14ac:dyDescent="0.25">
      <c r="A313" s="1"/>
      <c r="B313" s="3"/>
    </row>
    <row r="314" spans="1:2" x14ac:dyDescent="0.25">
      <c r="A314" s="1"/>
      <c r="B314" s="3"/>
    </row>
    <row r="315" spans="1:2" x14ac:dyDescent="0.25">
      <c r="A315" s="1"/>
      <c r="B315" s="3"/>
    </row>
    <row r="316" spans="1:2" x14ac:dyDescent="0.25">
      <c r="A316" s="1"/>
      <c r="B316" s="3"/>
    </row>
    <row r="317" spans="1:2" x14ac:dyDescent="0.25">
      <c r="A317" s="1"/>
      <c r="B317" s="3"/>
    </row>
    <row r="318" spans="1:2" x14ac:dyDescent="0.25">
      <c r="A318" s="1"/>
      <c r="B318" s="3"/>
    </row>
    <row r="319" spans="1:2" x14ac:dyDescent="0.25">
      <c r="A319" s="1"/>
      <c r="B319" s="3"/>
    </row>
    <row r="320" spans="1:2" x14ac:dyDescent="0.25">
      <c r="A320" s="1"/>
      <c r="B320" s="3"/>
    </row>
    <row r="321" spans="1:2" x14ac:dyDescent="0.25">
      <c r="A321" s="1"/>
      <c r="B321" s="3"/>
    </row>
    <row r="322" spans="1:2" x14ac:dyDescent="0.25">
      <c r="A322" s="1"/>
      <c r="B322" s="3"/>
    </row>
    <row r="323" spans="1:2" x14ac:dyDescent="0.25">
      <c r="A323" s="1"/>
      <c r="B323" s="3"/>
    </row>
    <row r="324" spans="1:2" x14ac:dyDescent="0.25">
      <c r="A324" s="1"/>
      <c r="B324" s="3"/>
    </row>
    <row r="325" spans="1:2" x14ac:dyDescent="0.25">
      <c r="A325" s="1"/>
      <c r="B325" s="3"/>
    </row>
    <row r="326" spans="1:2" x14ac:dyDescent="0.25">
      <c r="A326" s="1"/>
      <c r="B326" s="3"/>
    </row>
    <row r="327" spans="1:2" x14ac:dyDescent="0.25">
      <c r="A327" s="1"/>
      <c r="B327" s="3"/>
    </row>
    <row r="328" spans="1:2" x14ac:dyDescent="0.25">
      <c r="A328" s="1"/>
      <c r="B328" s="3"/>
    </row>
    <row r="329" spans="1:2" x14ac:dyDescent="0.25">
      <c r="A329" s="1"/>
      <c r="B329" s="3"/>
    </row>
    <row r="330" spans="1:2" x14ac:dyDescent="0.25">
      <c r="A330" s="1"/>
      <c r="B330" s="3"/>
    </row>
    <row r="331" spans="1:2" x14ac:dyDescent="0.25">
      <c r="A331" s="1"/>
      <c r="B331" s="3"/>
    </row>
    <row r="332" spans="1:2" x14ac:dyDescent="0.25">
      <c r="A332" s="1"/>
      <c r="B332" s="3"/>
    </row>
    <row r="333" spans="1:2" x14ac:dyDescent="0.25">
      <c r="A333" s="1"/>
      <c r="B333" s="3"/>
    </row>
    <row r="334" spans="1:2" x14ac:dyDescent="0.25">
      <c r="A334" s="1"/>
      <c r="B334" s="3"/>
    </row>
    <row r="335" spans="1:2" x14ac:dyDescent="0.25">
      <c r="A335" s="1"/>
      <c r="B335" s="3"/>
    </row>
    <row r="336" spans="1:2" x14ac:dyDescent="0.25">
      <c r="A336" s="1"/>
      <c r="B336" s="3"/>
    </row>
    <row r="337" spans="1:2" x14ac:dyDescent="0.25">
      <c r="A337" s="1"/>
      <c r="B337" s="3"/>
    </row>
    <row r="338" spans="1:2" x14ac:dyDescent="0.25">
      <c r="A338" s="1"/>
      <c r="B338" s="3"/>
    </row>
    <row r="339" spans="1:2" x14ac:dyDescent="0.25">
      <c r="A339" s="1"/>
      <c r="B339" s="3"/>
    </row>
    <row r="340" spans="1:2" x14ac:dyDescent="0.25">
      <c r="A340" s="1"/>
      <c r="B340" s="3"/>
    </row>
    <row r="341" spans="1:2" x14ac:dyDescent="0.25">
      <c r="A341" s="1"/>
      <c r="B341" s="3"/>
    </row>
    <row r="342" spans="1:2" x14ac:dyDescent="0.25">
      <c r="A342" s="1"/>
      <c r="B342" s="3"/>
    </row>
    <row r="343" spans="1:2" x14ac:dyDescent="0.25">
      <c r="A343" s="1"/>
      <c r="B343" s="3"/>
    </row>
    <row r="344" spans="1:2" x14ac:dyDescent="0.25">
      <c r="A344" s="1"/>
      <c r="B344" s="3"/>
    </row>
    <row r="345" spans="1:2" x14ac:dyDescent="0.25">
      <c r="A345" s="1"/>
      <c r="B345" s="3"/>
    </row>
    <row r="346" spans="1:2" x14ac:dyDescent="0.25">
      <c r="A346" s="1"/>
      <c r="B346" s="3"/>
    </row>
    <row r="347" spans="1:2" x14ac:dyDescent="0.25">
      <c r="A347" s="1"/>
      <c r="B347" s="3"/>
    </row>
    <row r="348" spans="1:2" x14ac:dyDescent="0.25">
      <c r="A348" s="1"/>
      <c r="B348" s="3"/>
    </row>
    <row r="349" spans="1:2" x14ac:dyDescent="0.25">
      <c r="A349" s="1"/>
      <c r="B349" s="3"/>
    </row>
    <row r="350" spans="1:2" x14ac:dyDescent="0.25">
      <c r="A350" s="1"/>
      <c r="B350" s="3"/>
    </row>
    <row r="351" spans="1:2" x14ac:dyDescent="0.25">
      <c r="A351" s="1"/>
      <c r="B351" s="3"/>
    </row>
    <row r="352" spans="1:2" x14ac:dyDescent="0.25">
      <c r="A352" s="1"/>
      <c r="B352" s="3"/>
    </row>
    <row r="353" spans="1:2" x14ac:dyDescent="0.25">
      <c r="A353" s="1"/>
      <c r="B353" s="3"/>
    </row>
    <row r="354" spans="1:2" x14ac:dyDescent="0.25">
      <c r="A354" s="1"/>
      <c r="B354" s="3"/>
    </row>
    <row r="355" spans="1:2" x14ac:dyDescent="0.25">
      <c r="A355" s="1"/>
      <c r="B355" s="3"/>
    </row>
    <row r="356" spans="1:2" x14ac:dyDescent="0.25">
      <c r="A356" s="1"/>
      <c r="B356" s="3"/>
    </row>
    <row r="357" spans="1:2" x14ac:dyDescent="0.25">
      <c r="A357" s="1"/>
      <c r="B357" s="3"/>
    </row>
    <row r="358" spans="1:2" x14ac:dyDescent="0.25">
      <c r="A358" s="1"/>
      <c r="B358" s="3"/>
    </row>
    <row r="359" spans="1:2" x14ac:dyDescent="0.25">
      <c r="A359" s="1"/>
      <c r="B359" s="3"/>
    </row>
    <row r="360" spans="1:2" x14ac:dyDescent="0.25">
      <c r="A360" s="1"/>
      <c r="B360" s="3"/>
    </row>
    <row r="361" spans="1:2" x14ac:dyDescent="0.25">
      <c r="A361" s="1"/>
      <c r="B361" s="3"/>
    </row>
    <row r="362" spans="1:2" x14ac:dyDescent="0.25">
      <c r="A362" s="1"/>
      <c r="B362" s="3"/>
    </row>
    <row r="363" spans="1:2" x14ac:dyDescent="0.25">
      <c r="A363" s="1"/>
      <c r="B363" s="3"/>
    </row>
    <row r="364" spans="1:2" x14ac:dyDescent="0.25">
      <c r="A364" s="1"/>
      <c r="B364" s="3"/>
    </row>
    <row r="365" spans="1:2" x14ac:dyDescent="0.25">
      <c r="A365" s="1"/>
      <c r="B365" s="3"/>
    </row>
    <row r="366" spans="1:2" x14ac:dyDescent="0.25">
      <c r="A366" s="1"/>
      <c r="B366" s="3"/>
    </row>
    <row r="367" spans="1:2" x14ac:dyDescent="0.25">
      <c r="A367" s="1"/>
      <c r="B367" s="3"/>
    </row>
    <row r="368" spans="1:2" x14ac:dyDescent="0.25">
      <c r="A368" s="1"/>
      <c r="B368" s="3"/>
    </row>
    <row r="369" spans="1:2" x14ac:dyDescent="0.25">
      <c r="A369" s="1"/>
      <c r="B369" s="3"/>
    </row>
    <row r="370" spans="1:2" x14ac:dyDescent="0.25">
      <c r="A370" s="1"/>
      <c r="B370" s="3"/>
    </row>
    <row r="371" spans="1:2" x14ac:dyDescent="0.25">
      <c r="A371" s="1"/>
      <c r="B371" s="3"/>
    </row>
    <row r="372" spans="1:2" x14ac:dyDescent="0.25">
      <c r="A372" s="1"/>
      <c r="B372" s="3"/>
    </row>
    <row r="373" spans="1:2" x14ac:dyDescent="0.25">
      <c r="A373" s="1"/>
      <c r="B373" s="3"/>
    </row>
    <row r="374" spans="1:2" x14ac:dyDescent="0.25">
      <c r="A374" s="1"/>
      <c r="B374" s="3"/>
    </row>
    <row r="375" spans="1:2" x14ac:dyDescent="0.25">
      <c r="A375" s="1"/>
      <c r="B375" s="3"/>
    </row>
    <row r="376" spans="1:2" x14ac:dyDescent="0.25">
      <c r="A376" s="1"/>
      <c r="B376" s="3"/>
    </row>
    <row r="377" spans="1:2" x14ac:dyDescent="0.25">
      <c r="A377" s="1"/>
      <c r="B377" s="3"/>
    </row>
    <row r="378" spans="1:2" x14ac:dyDescent="0.25">
      <c r="A378" s="1"/>
      <c r="B378" s="3"/>
    </row>
    <row r="379" spans="1:2" x14ac:dyDescent="0.25">
      <c r="A379" s="1"/>
      <c r="B379" s="3"/>
    </row>
    <row r="380" spans="1:2" x14ac:dyDescent="0.25">
      <c r="A380" s="1"/>
      <c r="B380" s="3"/>
    </row>
    <row r="381" spans="1:2" x14ac:dyDescent="0.25">
      <c r="A381" s="1"/>
      <c r="B381" s="3"/>
    </row>
    <row r="382" spans="1:2" x14ac:dyDescent="0.25">
      <c r="A382" s="1"/>
      <c r="B382" s="3"/>
    </row>
    <row r="383" spans="1:2" x14ac:dyDescent="0.25">
      <c r="A383" s="1"/>
      <c r="B383" s="3"/>
    </row>
    <row r="384" spans="1:2" x14ac:dyDescent="0.25">
      <c r="A384" s="1"/>
      <c r="B384" s="3"/>
    </row>
    <row r="385" spans="1:2" x14ac:dyDescent="0.25">
      <c r="A385" s="1"/>
      <c r="B385" s="3"/>
    </row>
    <row r="386" spans="1:2" x14ac:dyDescent="0.25">
      <c r="A386" s="1"/>
      <c r="B386" s="3"/>
    </row>
    <row r="387" spans="1:2" x14ac:dyDescent="0.25">
      <c r="A387" s="1"/>
      <c r="B387" s="3"/>
    </row>
    <row r="388" spans="1:2" x14ac:dyDescent="0.25">
      <c r="A388" s="1"/>
      <c r="B388" s="3"/>
    </row>
    <row r="389" spans="1:2" x14ac:dyDescent="0.25">
      <c r="A389" s="1"/>
      <c r="B389" s="3"/>
    </row>
    <row r="390" spans="1:2" x14ac:dyDescent="0.25">
      <c r="A390" s="1"/>
      <c r="B390" s="3"/>
    </row>
    <row r="391" spans="1:2" x14ac:dyDescent="0.25">
      <c r="A391" s="1"/>
      <c r="B391" s="3"/>
    </row>
    <row r="392" spans="1:2" x14ac:dyDescent="0.25">
      <c r="A392" s="1"/>
      <c r="B392" s="3"/>
    </row>
    <row r="393" spans="1:2" x14ac:dyDescent="0.25">
      <c r="A393" s="1"/>
      <c r="B393" s="3"/>
    </row>
    <row r="394" spans="1:2" x14ac:dyDescent="0.25">
      <c r="A394" s="1"/>
      <c r="B394" s="3"/>
    </row>
    <row r="395" spans="1:2" x14ac:dyDescent="0.25">
      <c r="A395" s="1"/>
      <c r="B395" s="3"/>
    </row>
    <row r="396" spans="1:2" x14ac:dyDescent="0.25">
      <c r="A396" s="1"/>
      <c r="B396" s="3"/>
    </row>
    <row r="397" spans="1:2" x14ac:dyDescent="0.25">
      <c r="A397" s="1"/>
      <c r="B397" s="3"/>
    </row>
    <row r="398" spans="1:2" x14ac:dyDescent="0.25">
      <c r="A398" s="1"/>
      <c r="B398" s="3"/>
    </row>
    <row r="399" spans="1:2" x14ac:dyDescent="0.25">
      <c r="A399" s="1"/>
      <c r="B399" s="3"/>
    </row>
    <row r="400" spans="1:2" x14ac:dyDescent="0.25">
      <c r="A400" s="1"/>
      <c r="B400" s="3"/>
    </row>
    <row r="401" spans="1:2" x14ac:dyDescent="0.25">
      <c r="A401" s="1"/>
      <c r="B401" s="3"/>
    </row>
    <row r="402" spans="1:2" x14ac:dyDescent="0.25">
      <c r="A402" s="1"/>
      <c r="B402" s="3"/>
    </row>
    <row r="403" spans="1:2" x14ac:dyDescent="0.25">
      <c r="A403" s="1"/>
      <c r="B403" s="3"/>
    </row>
    <row r="404" spans="1:2" x14ac:dyDescent="0.25">
      <c r="A404" s="1"/>
      <c r="B404" s="3"/>
    </row>
    <row r="405" spans="1:2" x14ac:dyDescent="0.25">
      <c r="A405" s="1"/>
      <c r="B405" s="3"/>
    </row>
    <row r="406" spans="1:2" x14ac:dyDescent="0.25">
      <c r="A406" s="1"/>
      <c r="B406" s="3"/>
    </row>
    <row r="407" spans="1:2" x14ac:dyDescent="0.25">
      <c r="A407" s="1"/>
      <c r="B407" s="3"/>
    </row>
    <row r="408" spans="1:2" x14ac:dyDescent="0.25">
      <c r="A408" s="1"/>
      <c r="B408" s="3"/>
    </row>
    <row r="409" spans="1:2" x14ac:dyDescent="0.25">
      <c r="A409" s="1"/>
      <c r="B409" s="3"/>
    </row>
    <row r="410" spans="1:2" x14ac:dyDescent="0.25">
      <c r="A410" s="1"/>
      <c r="B410" s="3"/>
    </row>
    <row r="411" spans="1:2" x14ac:dyDescent="0.25">
      <c r="A411" s="1"/>
      <c r="B411" s="3"/>
    </row>
    <row r="412" spans="1:2" x14ac:dyDescent="0.25">
      <c r="A412" s="1"/>
      <c r="B412" s="3"/>
    </row>
    <row r="413" spans="1:2" x14ac:dyDescent="0.25">
      <c r="A413" s="1"/>
      <c r="B413" s="3"/>
    </row>
    <row r="414" spans="1:2" x14ac:dyDescent="0.25">
      <c r="A414" s="1"/>
      <c r="B414" s="3"/>
    </row>
    <row r="415" spans="1:2" x14ac:dyDescent="0.25">
      <c r="A415" s="1"/>
      <c r="B415" s="3"/>
    </row>
    <row r="416" spans="1:2" x14ac:dyDescent="0.25">
      <c r="A416" s="1"/>
      <c r="B416" s="3"/>
    </row>
    <row r="417" spans="1:2" x14ac:dyDescent="0.25">
      <c r="A417" s="1"/>
      <c r="B417" s="3"/>
    </row>
    <row r="418" spans="1:2" x14ac:dyDescent="0.25">
      <c r="A418" s="1"/>
      <c r="B418" s="3"/>
    </row>
    <row r="419" spans="1:2" x14ac:dyDescent="0.25">
      <c r="A419" s="1"/>
      <c r="B419" s="3"/>
    </row>
    <row r="420" spans="1:2" x14ac:dyDescent="0.25">
      <c r="A420" s="1"/>
      <c r="B420" s="3"/>
    </row>
    <row r="421" spans="1:2" x14ac:dyDescent="0.25">
      <c r="A421" s="1"/>
      <c r="B421" s="3"/>
    </row>
    <row r="422" spans="1:2" x14ac:dyDescent="0.25">
      <c r="A422" s="1"/>
      <c r="B422" s="3"/>
    </row>
    <row r="423" spans="1:2" x14ac:dyDescent="0.25">
      <c r="A423" s="1"/>
      <c r="B423" s="3"/>
    </row>
    <row r="424" spans="1:2" x14ac:dyDescent="0.25">
      <c r="A424" s="1"/>
      <c r="B424" s="3"/>
    </row>
    <row r="425" spans="1:2" x14ac:dyDescent="0.25">
      <c r="A425" s="1"/>
      <c r="B425" s="3"/>
    </row>
    <row r="426" spans="1:2" x14ac:dyDescent="0.25">
      <c r="A426" s="1"/>
      <c r="B426" s="3"/>
    </row>
    <row r="427" spans="1:2" x14ac:dyDescent="0.25">
      <c r="A427" s="1"/>
      <c r="B427" s="3"/>
    </row>
    <row r="428" spans="1:2" x14ac:dyDescent="0.25">
      <c r="A428" s="1"/>
      <c r="B428" s="3"/>
    </row>
    <row r="429" spans="1:2" x14ac:dyDescent="0.25">
      <c r="A429" s="1"/>
      <c r="B429" s="3"/>
    </row>
    <row r="430" spans="1:2" x14ac:dyDescent="0.25">
      <c r="A430" s="1"/>
      <c r="B430" s="3"/>
    </row>
    <row r="431" spans="1:2" x14ac:dyDescent="0.25">
      <c r="A431" s="1"/>
      <c r="B431" s="3"/>
    </row>
    <row r="432" spans="1:2" x14ac:dyDescent="0.25">
      <c r="A432" s="1"/>
      <c r="B432" s="3"/>
    </row>
    <row r="433" spans="1:2" x14ac:dyDescent="0.25">
      <c r="A433" s="1"/>
      <c r="B433" s="3"/>
    </row>
    <row r="434" spans="1:2" x14ac:dyDescent="0.25">
      <c r="A434" s="1"/>
      <c r="B434" s="3"/>
    </row>
    <row r="435" spans="1:2" x14ac:dyDescent="0.25">
      <c r="A435" s="1"/>
      <c r="B435" s="3"/>
    </row>
    <row r="436" spans="1:2" x14ac:dyDescent="0.25">
      <c r="A436" s="1"/>
      <c r="B436" s="3"/>
    </row>
    <row r="437" spans="1:2" x14ac:dyDescent="0.25">
      <c r="A437" s="1"/>
      <c r="B437" s="3"/>
    </row>
    <row r="438" spans="1:2" x14ac:dyDescent="0.25">
      <c r="A438" s="1"/>
      <c r="B438" s="3"/>
    </row>
    <row r="439" spans="1:2" x14ac:dyDescent="0.25">
      <c r="A439" s="1"/>
      <c r="B439" s="3"/>
    </row>
    <row r="440" spans="1:2" x14ac:dyDescent="0.25">
      <c r="A440" s="1"/>
      <c r="B440" s="3"/>
    </row>
    <row r="441" spans="1:2" x14ac:dyDescent="0.25">
      <c r="A441" s="1"/>
      <c r="B441" s="3"/>
    </row>
    <row r="442" spans="1:2" x14ac:dyDescent="0.25">
      <c r="A442" s="1"/>
      <c r="B442" s="3"/>
    </row>
    <row r="443" spans="1:2" x14ac:dyDescent="0.25">
      <c r="A443" s="1"/>
      <c r="B443" s="3"/>
    </row>
    <row r="444" spans="1:2" x14ac:dyDescent="0.25">
      <c r="A444" s="1"/>
      <c r="B444" s="3"/>
    </row>
    <row r="445" spans="1:2" x14ac:dyDescent="0.25">
      <c r="A445" s="1"/>
      <c r="B445" s="3"/>
    </row>
    <row r="446" spans="1:2" x14ac:dyDescent="0.25">
      <c r="A446" s="1"/>
      <c r="B446" s="3"/>
    </row>
    <row r="447" spans="1:2" x14ac:dyDescent="0.25">
      <c r="A447" s="1"/>
      <c r="B447" s="3"/>
    </row>
    <row r="448" spans="1:2" x14ac:dyDescent="0.25">
      <c r="A448" s="1"/>
      <c r="B448" s="3"/>
    </row>
    <row r="449" spans="1:2" x14ac:dyDescent="0.25">
      <c r="A449" s="1"/>
      <c r="B449" s="3"/>
    </row>
    <row r="450" spans="1:2" x14ac:dyDescent="0.25">
      <c r="A450" s="1"/>
      <c r="B450" s="3"/>
    </row>
    <row r="451" spans="1:2" x14ac:dyDescent="0.25">
      <c r="A451" s="1"/>
      <c r="B451" s="3"/>
    </row>
    <row r="452" spans="1:2" x14ac:dyDescent="0.25">
      <c r="A452" s="1"/>
      <c r="B452" s="3"/>
    </row>
    <row r="453" spans="1:2" x14ac:dyDescent="0.25">
      <c r="A453" s="1"/>
      <c r="B453" s="3"/>
    </row>
    <row r="454" spans="1:2" x14ac:dyDescent="0.25">
      <c r="A454" s="1"/>
      <c r="B454" s="3"/>
    </row>
    <row r="455" spans="1:2" x14ac:dyDescent="0.25">
      <c r="A455" s="1"/>
      <c r="B455" s="3"/>
    </row>
    <row r="456" spans="1:2" x14ac:dyDescent="0.25">
      <c r="A456" s="1"/>
      <c r="B456" s="3"/>
    </row>
    <row r="457" spans="1:2" x14ac:dyDescent="0.25">
      <c r="A457" s="1"/>
      <c r="B457" s="3"/>
    </row>
    <row r="458" spans="1:2" x14ac:dyDescent="0.25">
      <c r="A458" s="1"/>
      <c r="B458" s="3"/>
    </row>
    <row r="459" spans="1:2" x14ac:dyDescent="0.25">
      <c r="A459" s="1"/>
      <c r="B459" s="3"/>
    </row>
    <row r="460" spans="1:2" x14ac:dyDescent="0.25">
      <c r="A460" s="1"/>
      <c r="B460" s="3"/>
    </row>
    <row r="461" spans="1:2" x14ac:dyDescent="0.25">
      <c r="A461" s="1"/>
      <c r="B461" s="3"/>
    </row>
    <row r="462" spans="1:2" x14ac:dyDescent="0.25">
      <c r="A462" s="1"/>
      <c r="B462" s="3"/>
    </row>
    <row r="463" spans="1:2" x14ac:dyDescent="0.25">
      <c r="A463" s="1"/>
      <c r="B463" s="3"/>
    </row>
    <row r="464" spans="1:2" x14ac:dyDescent="0.25">
      <c r="A464" s="1"/>
      <c r="B464" s="3"/>
    </row>
    <row r="465" spans="1:2" x14ac:dyDescent="0.25">
      <c r="A465" s="1"/>
      <c r="B465" s="3"/>
    </row>
    <row r="466" spans="1:2" x14ac:dyDescent="0.25">
      <c r="A466" s="1"/>
      <c r="B466" s="3"/>
    </row>
    <row r="467" spans="1:2" x14ac:dyDescent="0.25">
      <c r="A467" s="1"/>
      <c r="B467" s="3"/>
    </row>
    <row r="468" spans="1:2" x14ac:dyDescent="0.25">
      <c r="A468" s="1"/>
      <c r="B468" s="3"/>
    </row>
    <row r="469" spans="1:2" x14ac:dyDescent="0.25">
      <c r="A469" s="1"/>
      <c r="B469" s="3"/>
    </row>
    <row r="470" spans="1:2" x14ac:dyDescent="0.25">
      <c r="A470" s="1"/>
      <c r="B470" s="3"/>
    </row>
    <row r="471" spans="1:2" x14ac:dyDescent="0.25">
      <c r="A471" s="1"/>
      <c r="B471" s="3"/>
    </row>
    <row r="472" spans="1:2" x14ac:dyDescent="0.25">
      <c r="A472" s="1"/>
      <c r="B472" s="3"/>
    </row>
    <row r="473" spans="1:2" x14ac:dyDescent="0.25">
      <c r="A473" s="1"/>
      <c r="B473" s="3"/>
    </row>
    <row r="474" spans="1:2" x14ac:dyDescent="0.25">
      <c r="A474" s="1"/>
      <c r="B474" s="3"/>
    </row>
    <row r="475" spans="1:2" x14ac:dyDescent="0.25">
      <c r="A475" s="1"/>
      <c r="B475" s="3"/>
    </row>
    <row r="476" spans="1:2" x14ac:dyDescent="0.25">
      <c r="A476" s="1"/>
      <c r="B476" s="3"/>
    </row>
    <row r="477" spans="1:2" x14ac:dyDescent="0.25">
      <c r="A477" s="1"/>
      <c r="B477" s="3"/>
    </row>
    <row r="478" spans="1:2" x14ac:dyDescent="0.25">
      <c r="A478" s="1"/>
      <c r="B478" s="3"/>
    </row>
    <row r="479" spans="1:2" x14ac:dyDescent="0.25">
      <c r="A479" s="1"/>
      <c r="B479" s="3"/>
    </row>
    <row r="480" spans="1:2" x14ac:dyDescent="0.25">
      <c r="A480" s="1"/>
      <c r="B480" s="3"/>
    </row>
    <row r="481" spans="1:2" x14ac:dyDescent="0.25">
      <c r="A481" s="1"/>
      <c r="B481" s="3"/>
    </row>
    <row r="482" spans="1:2" x14ac:dyDescent="0.25">
      <c r="A482" s="1"/>
      <c r="B482" s="3"/>
    </row>
    <row r="483" spans="1:2" x14ac:dyDescent="0.25">
      <c r="A483" s="1"/>
      <c r="B483" s="3"/>
    </row>
    <row r="484" spans="1:2" x14ac:dyDescent="0.25">
      <c r="A484" s="1"/>
      <c r="B484" s="3"/>
    </row>
    <row r="485" spans="1:2" x14ac:dyDescent="0.25">
      <c r="A485" s="1"/>
      <c r="B485" s="3"/>
    </row>
    <row r="486" spans="1:2" x14ac:dyDescent="0.25">
      <c r="A486" s="1"/>
      <c r="B486" s="3"/>
    </row>
    <row r="487" spans="1:2" x14ac:dyDescent="0.25">
      <c r="A487" s="1"/>
      <c r="B487" s="3"/>
    </row>
    <row r="488" spans="1:2" x14ac:dyDescent="0.25">
      <c r="A488" s="1"/>
      <c r="B488" s="3"/>
    </row>
    <row r="489" spans="1:2" x14ac:dyDescent="0.25">
      <c r="A489" s="1"/>
      <c r="B489" s="3"/>
    </row>
    <row r="490" spans="1:2" x14ac:dyDescent="0.25">
      <c r="A490" s="1"/>
      <c r="B490" s="3"/>
    </row>
    <row r="491" spans="1:2" x14ac:dyDescent="0.25">
      <c r="A491" s="1"/>
      <c r="B491" s="3"/>
    </row>
    <row r="492" spans="1:2" x14ac:dyDescent="0.25">
      <c r="A492" s="1"/>
      <c r="B492" s="3"/>
    </row>
    <row r="493" spans="1:2" x14ac:dyDescent="0.25">
      <c r="A493" s="1"/>
      <c r="B493" s="3"/>
    </row>
    <row r="494" spans="1:2" x14ac:dyDescent="0.25">
      <c r="A494" s="1"/>
      <c r="B494" s="3"/>
    </row>
    <row r="495" spans="1:2" x14ac:dyDescent="0.25">
      <c r="A495" s="1"/>
      <c r="B495" s="3"/>
    </row>
    <row r="496" spans="1:2" x14ac:dyDescent="0.25">
      <c r="A496" s="1"/>
      <c r="B496" s="3"/>
    </row>
    <row r="497" spans="1:2" x14ac:dyDescent="0.25">
      <c r="A497" s="1"/>
      <c r="B497" s="3"/>
    </row>
    <row r="498" spans="1:2" x14ac:dyDescent="0.25">
      <c r="A498" s="1"/>
      <c r="B498" s="3"/>
    </row>
    <row r="499" spans="1:2" x14ac:dyDescent="0.25">
      <c r="A499" s="1"/>
      <c r="B499" s="3"/>
    </row>
    <row r="500" spans="1:2" x14ac:dyDescent="0.25">
      <c r="A500" s="1"/>
      <c r="B500" s="3"/>
    </row>
    <row r="501" spans="1:2" x14ac:dyDescent="0.25">
      <c r="A501" s="1"/>
      <c r="B501" s="3"/>
    </row>
    <row r="502" spans="1:2" x14ac:dyDescent="0.25">
      <c r="A502" s="1"/>
      <c r="B502" s="3"/>
    </row>
    <row r="503" spans="1:2" x14ac:dyDescent="0.25">
      <c r="A503" s="1"/>
      <c r="B503" s="3"/>
    </row>
    <row r="504" spans="1:2" x14ac:dyDescent="0.25">
      <c r="A504" s="1"/>
      <c r="B504" s="3"/>
    </row>
    <row r="505" spans="1:2" x14ac:dyDescent="0.25">
      <c r="A505" s="1"/>
      <c r="B505" s="3"/>
    </row>
    <row r="506" spans="1:2" x14ac:dyDescent="0.25">
      <c r="A506" s="1"/>
      <c r="B506" s="3"/>
    </row>
    <row r="507" spans="1:2" x14ac:dyDescent="0.25">
      <c r="A507" s="1"/>
      <c r="B507" s="3"/>
    </row>
    <row r="508" spans="1:2" x14ac:dyDescent="0.25">
      <c r="A508" s="1"/>
      <c r="B508" s="3"/>
    </row>
    <row r="509" spans="1:2" x14ac:dyDescent="0.25">
      <c r="A509" s="1"/>
      <c r="B509" s="3"/>
    </row>
    <row r="510" spans="1:2" x14ac:dyDescent="0.25">
      <c r="A510" s="1"/>
      <c r="B510" s="3"/>
    </row>
    <row r="511" spans="1:2" x14ac:dyDescent="0.25">
      <c r="A511" s="1"/>
      <c r="B511" s="3"/>
    </row>
    <row r="512" spans="1:2" x14ac:dyDescent="0.25">
      <c r="A512" s="1"/>
      <c r="B512" s="3"/>
    </row>
    <row r="513" spans="1:2" x14ac:dyDescent="0.25">
      <c r="A513" s="1"/>
      <c r="B513" s="3"/>
    </row>
    <row r="514" spans="1:2" x14ac:dyDescent="0.25">
      <c r="A514" s="1"/>
      <c r="B514" s="3"/>
    </row>
    <row r="515" spans="1:2" x14ac:dyDescent="0.25">
      <c r="A515" s="1"/>
      <c r="B515" s="3"/>
    </row>
    <row r="516" spans="1:2" x14ac:dyDescent="0.25">
      <c r="A516" s="1"/>
      <c r="B516" s="3"/>
    </row>
    <row r="517" spans="1:2" x14ac:dyDescent="0.25">
      <c r="A517" s="1"/>
      <c r="B517" s="3"/>
    </row>
    <row r="518" spans="1:2" x14ac:dyDescent="0.25">
      <c r="A518" s="1"/>
      <c r="B518" s="3"/>
    </row>
    <row r="519" spans="1:2" x14ac:dyDescent="0.25">
      <c r="A519" s="1"/>
      <c r="B519" s="3"/>
    </row>
    <row r="520" spans="1:2" x14ac:dyDescent="0.25">
      <c r="A520" s="1"/>
      <c r="B520" s="3"/>
    </row>
    <row r="521" spans="1:2" x14ac:dyDescent="0.25">
      <c r="A521" s="1"/>
      <c r="B521" s="3"/>
    </row>
    <row r="522" spans="1:2" x14ac:dyDescent="0.25">
      <c r="A522" s="1"/>
      <c r="B522" s="3"/>
    </row>
    <row r="523" spans="1:2" x14ac:dyDescent="0.25">
      <c r="A523" s="1"/>
      <c r="B523" s="3"/>
    </row>
    <row r="524" spans="1:2" x14ac:dyDescent="0.25">
      <c r="A524" s="1"/>
      <c r="B524" s="3"/>
    </row>
    <row r="525" spans="1:2" x14ac:dyDescent="0.25">
      <c r="A525" s="1"/>
      <c r="B525" s="3"/>
    </row>
    <row r="526" spans="1:2" x14ac:dyDescent="0.25">
      <c r="A526" s="1"/>
      <c r="B526" s="3"/>
    </row>
    <row r="527" spans="1:2" x14ac:dyDescent="0.25">
      <c r="A527" s="1"/>
      <c r="B527" s="3"/>
    </row>
    <row r="528" spans="1:2" x14ac:dyDescent="0.25">
      <c r="A528" s="1"/>
      <c r="B528" s="3"/>
    </row>
    <row r="529" spans="1:2" x14ac:dyDescent="0.25">
      <c r="A529" s="1"/>
      <c r="B529" s="3"/>
    </row>
    <row r="530" spans="1:2" x14ac:dyDescent="0.25">
      <c r="A530" s="1"/>
      <c r="B530" s="3"/>
    </row>
    <row r="531" spans="1:2" x14ac:dyDescent="0.25">
      <c r="A531" s="1"/>
      <c r="B531" s="3"/>
    </row>
    <row r="532" spans="1:2" x14ac:dyDescent="0.25">
      <c r="A532" s="1"/>
      <c r="B532" s="3"/>
    </row>
    <row r="533" spans="1:2" x14ac:dyDescent="0.25">
      <c r="A533" s="1"/>
      <c r="B533" s="3"/>
    </row>
    <row r="534" spans="1:2" x14ac:dyDescent="0.25">
      <c r="A534" s="1"/>
      <c r="B534" s="3"/>
    </row>
    <row r="535" spans="1:2" x14ac:dyDescent="0.25">
      <c r="A535" s="1"/>
      <c r="B535" s="3"/>
    </row>
    <row r="536" spans="1:2" x14ac:dyDescent="0.25">
      <c r="A536" s="1"/>
      <c r="B536" s="3"/>
    </row>
    <row r="537" spans="1:2" x14ac:dyDescent="0.25">
      <c r="A537" s="1"/>
      <c r="B537" s="3"/>
    </row>
    <row r="538" spans="1:2" x14ac:dyDescent="0.25">
      <c r="A538" s="1"/>
      <c r="B538" s="3"/>
    </row>
    <row r="539" spans="1:2" x14ac:dyDescent="0.25">
      <c r="A539" s="1"/>
      <c r="B539" s="3"/>
    </row>
    <row r="540" spans="1:2" x14ac:dyDescent="0.25">
      <c r="A540" s="1"/>
      <c r="B540" s="3"/>
    </row>
    <row r="541" spans="1:2" x14ac:dyDescent="0.25">
      <c r="A541" s="1"/>
      <c r="B541" s="3"/>
    </row>
    <row r="542" spans="1:2" x14ac:dyDescent="0.25">
      <c r="A542" s="1"/>
      <c r="B542" s="3"/>
    </row>
    <row r="543" spans="1:2" x14ac:dyDescent="0.25">
      <c r="A543" s="1"/>
      <c r="B543" s="3"/>
    </row>
    <row r="544" spans="1:2" x14ac:dyDescent="0.25">
      <c r="A544" s="1"/>
      <c r="B544" s="3"/>
    </row>
    <row r="545" spans="1:2" x14ac:dyDescent="0.25">
      <c r="A545" s="1"/>
      <c r="B545" s="3"/>
    </row>
    <row r="546" spans="1:2" x14ac:dyDescent="0.25">
      <c r="A546" s="1"/>
      <c r="B546" s="3"/>
    </row>
    <row r="547" spans="1:2" x14ac:dyDescent="0.25">
      <c r="A547" s="1"/>
      <c r="B547" s="3"/>
    </row>
    <row r="548" spans="1:2" x14ac:dyDescent="0.25">
      <c r="A548" s="1"/>
      <c r="B548" s="3"/>
    </row>
    <row r="549" spans="1:2" x14ac:dyDescent="0.25">
      <c r="A549" s="1"/>
      <c r="B549" s="3"/>
    </row>
    <row r="550" spans="1:2" x14ac:dyDescent="0.25">
      <c r="A550" s="1"/>
      <c r="B550" s="3"/>
    </row>
    <row r="551" spans="1:2" x14ac:dyDescent="0.25">
      <c r="A551" s="1"/>
      <c r="B551" s="3"/>
    </row>
    <row r="552" spans="1:2" x14ac:dyDescent="0.25">
      <c r="A552" s="1"/>
      <c r="B552" s="3"/>
    </row>
    <row r="553" spans="1:2" x14ac:dyDescent="0.25">
      <c r="A553" s="1"/>
      <c r="B553" s="3"/>
    </row>
    <row r="554" spans="1:2" x14ac:dyDescent="0.25">
      <c r="A554" s="1"/>
      <c r="B554" s="3"/>
    </row>
    <row r="555" spans="1:2" x14ac:dyDescent="0.25">
      <c r="A555" s="1"/>
      <c r="B555" s="3"/>
    </row>
    <row r="556" spans="1:2" x14ac:dyDescent="0.25">
      <c r="A556" s="1"/>
      <c r="B556" s="3"/>
    </row>
    <row r="557" spans="1:2" x14ac:dyDescent="0.25">
      <c r="A557" s="1"/>
      <c r="B557" s="3"/>
    </row>
    <row r="558" spans="1:2" x14ac:dyDescent="0.25">
      <c r="A558" s="1"/>
      <c r="B558" s="3"/>
    </row>
    <row r="559" spans="1:2" x14ac:dyDescent="0.25">
      <c r="A559" s="1"/>
      <c r="B559" s="3"/>
    </row>
    <row r="560" spans="1:2" x14ac:dyDescent="0.25">
      <c r="A560" s="1"/>
      <c r="B560" s="3"/>
    </row>
    <row r="561" spans="1:2" x14ac:dyDescent="0.25">
      <c r="A561" s="1"/>
      <c r="B561" s="3"/>
    </row>
    <row r="562" spans="1:2" x14ac:dyDescent="0.25">
      <c r="A562" s="1"/>
      <c r="B562" s="3"/>
    </row>
    <row r="563" spans="1:2" x14ac:dyDescent="0.25">
      <c r="A563" s="1"/>
      <c r="B563" s="3"/>
    </row>
    <row r="564" spans="1:2" x14ac:dyDescent="0.25">
      <c r="A564" s="1"/>
      <c r="B564" s="3"/>
    </row>
    <row r="565" spans="1:2" x14ac:dyDescent="0.25">
      <c r="A565" s="1"/>
      <c r="B565" s="3"/>
    </row>
    <row r="566" spans="1:2" x14ac:dyDescent="0.25">
      <c r="A566" s="1"/>
      <c r="B566" s="3"/>
    </row>
    <row r="567" spans="1:2" x14ac:dyDescent="0.25">
      <c r="A567" s="1"/>
      <c r="B567" s="3"/>
    </row>
    <row r="568" spans="1:2" x14ac:dyDescent="0.25">
      <c r="A568" s="1"/>
      <c r="B568" s="3"/>
    </row>
    <row r="569" spans="1:2" x14ac:dyDescent="0.25">
      <c r="A569" s="1"/>
      <c r="B569" s="3"/>
    </row>
    <row r="570" spans="1:2" x14ac:dyDescent="0.25">
      <c r="A570" s="1"/>
      <c r="B570" s="3"/>
    </row>
    <row r="571" spans="1:2" x14ac:dyDescent="0.25">
      <c r="A571" s="1"/>
      <c r="B571" s="3"/>
    </row>
    <row r="572" spans="1:2" x14ac:dyDescent="0.25">
      <c r="A572" s="1"/>
      <c r="B572" s="3"/>
    </row>
    <row r="573" spans="1:2" x14ac:dyDescent="0.25">
      <c r="A573" s="1"/>
      <c r="B573" s="3"/>
    </row>
    <row r="574" spans="1:2" x14ac:dyDescent="0.25">
      <c r="A574" s="1"/>
      <c r="B574" s="3"/>
    </row>
    <row r="575" spans="1:2" x14ac:dyDescent="0.25">
      <c r="A575" s="1"/>
      <c r="B575" s="3"/>
    </row>
    <row r="576" spans="1:2" x14ac:dyDescent="0.25">
      <c r="A576" s="1"/>
      <c r="B576" s="3"/>
    </row>
    <row r="577" spans="1:2" x14ac:dyDescent="0.25">
      <c r="A577" s="1"/>
      <c r="B577" s="3"/>
    </row>
    <row r="578" spans="1:2" x14ac:dyDescent="0.25">
      <c r="A578" s="1"/>
      <c r="B578" s="3"/>
    </row>
    <row r="579" spans="1:2" x14ac:dyDescent="0.25">
      <c r="A579" s="1"/>
      <c r="B579" s="3"/>
    </row>
    <row r="580" spans="1:2" x14ac:dyDescent="0.25">
      <c r="A580" s="1"/>
      <c r="B580" s="3"/>
    </row>
    <row r="581" spans="1:2" x14ac:dyDescent="0.25">
      <c r="A581" s="1"/>
      <c r="B581" s="3"/>
    </row>
    <row r="582" spans="1:2" x14ac:dyDescent="0.25">
      <c r="A582" s="1"/>
      <c r="B582" s="3"/>
    </row>
    <row r="583" spans="1:2" x14ac:dyDescent="0.25">
      <c r="A583" s="1"/>
      <c r="B583" s="3"/>
    </row>
    <row r="584" spans="1:2" x14ac:dyDescent="0.25">
      <c r="A584" s="1"/>
      <c r="B584" s="3"/>
    </row>
    <row r="585" spans="1:2" x14ac:dyDescent="0.25">
      <c r="A585" s="1"/>
      <c r="B585" s="3"/>
    </row>
    <row r="586" spans="1:2" x14ac:dyDescent="0.25">
      <c r="A586" s="1"/>
      <c r="B586" s="3"/>
    </row>
    <row r="587" spans="1:2" x14ac:dyDescent="0.25">
      <c r="A587" s="1"/>
      <c r="B587" s="3"/>
    </row>
    <row r="588" spans="1:2" x14ac:dyDescent="0.25">
      <c r="A588" s="1"/>
      <c r="B588" s="3"/>
    </row>
    <row r="589" spans="1:2" x14ac:dyDescent="0.25">
      <c r="A589" s="1"/>
      <c r="B589" s="3"/>
    </row>
    <row r="590" spans="1:2" x14ac:dyDescent="0.25">
      <c r="A590" s="1"/>
      <c r="B590" s="3"/>
    </row>
    <row r="591" spans="1:2" x14ac:dyDescent="0.25">
      <c r="A591" s="1"/>
      <c r="B591" s="3"/>
    </row>
    <row r="592" spans="1:2" x14ac:dyDescent="0.25">
      <c r="A592" s="1"/>
      <c r="B592" s="3"/>
    </row>
    <row r="593" spans="1:2" x14ac:dyDescent="0.25">
      <c r="A593" s="1"/>
      <c r="B593" s="3"/>
    </row>
    <row r="594" spans="1:2" x14ac:dyDescent="0.25">
      <c r="A594" s="1"/>
      <c r="B594" s="3"/>
    </row>
    <row r="595" spans="1:2" x14ac:dyDescent="0.25">
      <c r="A595" s="1"/>
      <c r="B595" s="3"/>
    </row>
    <row r="596" spans="1:2" x14ac:dyDescent="0.25">
      <c r="A596" s="1"/>
      <c r="B596" s="3"/>
    </row>
    <row r="597" spans="1:2" x14ac:dyDescent="0.25">
      <c r="A597" s="1"/>
      <c r="B597" s="3"/>
    </row>
    <row r="598" spans="1:2" x14ac:dyDescent="0.25">
      <c r="A598" s="1"/>
      <c r="B598" s="3"/>
    </row>
    <row r="599" spans="1:2" x14ac:dyDescent="0.25">
      <c r="A599" s="1"/>
      <c r="B599" s="3"/>
    </row>
    <row r="600" spans="1:2" x14ac:dyDescent="0.25">
      <c r="A600" s="1"/>
      <c r="B600" s="3"/>
    </row>
    <row r="601" spans="1:2" x14ac:dyDescent="0.25">
      <c r="A601" s="1"/>
      <c r="B601" s="3"/>
    </row>
    <row r="602" spans="1:2" x14ac:dyDescent="0.25">
      <c r="A602" s="1"/>
      <c r="B602" s="3"/>
    </row>
    <row r="603" spans="1:2" x14ac:dyDescent="0.25">
      <c r="A603" s="1"/>
      <c r="B603" s="3"/>
    </row>
    <row r="604" spans="1:2" x14ac:dyDescent="0.25">
      <c r="A604" s="1"/>
      <c r="B604" s="3"/>
    </row>
    <row r="605" spans="1:2" x14ac:dyDescent="0.25">
      <c r="A605" s="1"/>
      <c r="B605" s="3"/>
    </row>
    <row r="606" spans="1:2" x14ac:dyDescent="0.25">
      <c r="A606" s="1"/>
      <c r="B606" s="3"/>
    </row>
    <row r="607" spans="1:2" x14ac:dyDescent="0.25">
      <c r="A607" s="1"/>
      <c r="B607" s="3"/>
    </row>
    <row r="608" spans="1:2" x14ac:dyDescent="0.25">
      <c r="A608" s="1"/>
      <c r="B608" s="3"/>
    </row>
    <row r="609" spans="1:2" x14ac:dyDescent="0.25">
      <c r="A609" s="1"/>
      <c r="B609" s="3"/>
    </row>
    <row r="610" spans="1:2" x14ac:dyDescent="0.25">
      <c r="A610" s="1"/>
      <c r="B610" s="3"/>
    </row>
    <row r="611" spans="1:2" x14ac:dyDescent="0.25">
      <c r="A611" s="1"/>
      <c r="B611" s="3"/>
    </row>
    <row r="612" spans="1:2" x14ac:dyDescent="0.25">
      <c r="A612" s="1"/>
      <c r="B612" s="3"/>
    </row>
    <row r="613" spans="1:2" x14ac:dyDescent="0.25">
      <c r="A613" s="1"/>
      <c r="B613" s="3"/>
    </row>
    <row r="614" spans="1:2" x14ac:dyDescent="0.25">
      <c r="A614" s="1"/>
      <c r="B614" s="3"/>
    </row>
    <row r="615" spans="1:2" x14ac:dyDescent="0.25">
      <c r="A615" s="1"/>
      <c r="B615" s="3"/>
    </row>
    <row r="616" spans="1:2" x14ac:dyDescent="0.25">
      <c r="A616" s="1"/>
      <c r="B616" s="3"/>
    </row>
    <row r="617" spans="1:2" x14ac:dyDescent="0.25">
      <c r="A617" s="1"/>
      <c r="B617" s="3"/>
    </row>
    <row r="618" spans="1:2" x14ac:dyDescent="0.25">
      <c r="A618" s="1"/>
      <c r="B618" s="3"/>
    </row>
    <row r="619" spans="1:2" x14ac:dyDescent="0.25">
      <c r="A619" s="1"/>
      <c r="B619" s="3"/>
    </row>
    <row r="620" spans="1:2" x14ac:dyDescent="0.25">
      <c r="A620" s="1"/>
      <c r="B620" s="3"/>
    </row>
    <row r="621" spans="1:2" x14ac:dyDescent="0.25">
      <c r="A621" s="1"/>
      <c r="B621" s="3"/>
    </row>
    <row r="622" spans="1:2" x14ac:dyDescent="0.25">
      <c r="A622" s="1"/>
      <c r="B622" s="3"/>
    </row>
    <row r="623" spans="1:2" x14ac:dyDescent="0.25">
      <c r="A623" s="1"/>
      <c r="B623" s="3"/>
    </row>
    <row r="624" spans="1:2" x14ac:dyDescent="0.25">
      <c r="A624" s="1"/>
      <c r="B624" s="3"/>
    </row>
    <row r="625" spans="1:2" x14ac:dyDescent="0.25">
      <c r="A625" s="1"/>
      <c r="B625" s="3"/>
    </row>
    <row r="626" spans="1:2" x14ac:dyDescent="0.25">
      <c r="A626" s="1"/>
      <c r="B626" s="3"/>
    </row>
    <row r="627" spans="1:2" x14ac:dyDescent="0.25">
      <c r="A627" s="1"/>
      <c r="B627" s="3"/>
    </row>
    <row r="628" spans="1:2" x14ac:dyDescent="0.25">
      <c r="A628" s="1"/>
      <c r="B628" s="3"/>
    </row>
    <row r="629" spans="1:2" x14ac:dyDescent="0.25">
      <c r="A629" s="1"/>
      <c r="B629" s="3"/>
    </row>
    <row r="630" spans="1:2" x14ac:dyDescent="0.25">
      <c r="A630" s="1"/>
      <c r="B630" s="3"/>
    </row>
    <row r="631" spans="1:2" x14ac:dyDescent="0.25">
      <c r="A631" s="1"/>
      <c r="B631" s="3"/>
    </row>
    <row r="632" spans="1:2" x14ac:dyDescent="0.25">
      <c r="A632" s="1"/>
      <c r="B632" s="3"/>
    </row>
    <row r="633" spans="1:2" x14ac:dyDescent="0.25">
      <c r="A633" s="1"/>
      <c r="B633" s="3"/>
    </row>
    <row r="634" spans="1:2" x14ac:dyDescent="0.25">
      <c r="A634" s="1"/>
      <c r="B634" s="3"/>
    </row>
    <row r="635" spans="1:2" x14ac:dyDescent="0.25">
      <c r="A635" s="1"/>
      <c r="B635" s="3"/>
    </row>
    <row r="636" spans="1:2" x14ac:dyDescent="0.25">
      <c r="A636" s="1"/>
      <c r="B636" s="3"/>
    </row>
    <row r="637" spans="1:2" x14ac:dyDescent="0.25">
      <c r="A637" s="1"/>
      <c r="B637" s="3"/>
    </row>
    <row r="638" spans="1:2" x14ac:dyDescent="0.25">
      <c r="A638" s="1"/>
      <c r="B638" s="3"/>
    </row>
    <row r="639" spans="1:2" x14ac:dyDescent="0.25">
      <c r="A639" s="1"/>
      <c r="B639" s="3"/>
    </row>
    <row r="640" spans="1:2" x14ac:dyDescent="0.25">
      <c r="A640" s="1"/>
      <c r="B640" s="3"/>
    </row>
    <row r="641" spans="1:2" x14ac:dyDescent="0.25">
      <c r="A641" s="1"/>
      <c r="B641" s="3"/>
    </row>
    <row r="642" spans="1:2" x14ac:dyDescent="0.25">
      <c r="A642" s="1"/>
      <c r="B642" s="3"/>
    </row>
    <row r="643" spans="1:2" x14ac:dyDescent="0.25">
      <c r="A643" s="1"/>
      <c r="B643" s="3"/>
    </row>
    <row r="644" spans="1:2" x14ac:dyDescent="0.25">
      <c r="A644" s="1"/>
      <c r="B644" s="3"/>
    </row>
    <row r="645" spans="1:2" x14ac:dyDescent="0.25">
      <c r="A645" s="1"/>
      <c r="B645" s="3"/>
    </row>
    <row r="646" spans="1:2" x14ac:dyDescent="0.25">
      <c r="A646" s="1"/>
      <c r="B646" s="3"/>
    </row>
    <row r="647" spans="1:2" x14ac:dyDescent="0.25">
      <c r="A647" s="1"/>
      <c r="B647" s="3"/>
    </row>
    <row r="648" spans="1:2" x14ac:dyDescent="0.25">
      <c r="A648" s="1"/>
      <c r="B648" s="3"/>
    </row>
    <row r="649" spans="1:2" x14ac:dyDescent="0.25">
      <c r="A649" s="1"/>
      <c r="B649" s="3"/>
    </row>
    <row r="650" spans="1:2" x14ac:dyDescent="0.25">
      <c r="A650" s="1"/>
      <c r="B650" s="3"/>
    </row>
    <row r="651" spans="1:2" x14ac:dyDescent="0.25">
      <c r="A651" s="1"/>
      <c r="B651" s="3"/>
    </row>
    <row r="652" spans="1:2" x14ac:dyDescent="0.25">
      <c r="A652" s="1"/>
      <c r="B652" s="3"/>
    </row>
    <row r="653" spans="1:2" x14ac:dyDescent="0.25">
      <c r="A653" s="1"/>
      <c r="B653" s="3"/>
    </row>
    <row r="654" spans="1:2" x14ac:dyDescent="0.25">
      <c r="A654" s="1"/>
      <c r="B654" s="3"/>
    </row>
    <row r="655" spans="1:2" x14ac:dyDescent="0.25">
      <c r="A655" s="1"/>
      <c r="B655" s="3"/>
    </row>
    <row r="656" spans="1:2" x14ac:dyDescent="0.25">
      <c r="A656" s="1"/>
      <c r="B656" s="3"/>
    </row>
    <row r="657" spans="1:2" x14ac:dyDescent="0.25">
      <c r="A657" s="1"/>
      <c r="B657" s="3"/>
    </row>
    <row r="658" spans="1:2" x14ac:dyDescent="0.25">
      <c r="A658" s="1"/>
      <c r="B658" s="3"/>
    </row>
    <row r="659" spans="1:2" x14ac:dyDescent="0.25">
      <c r="A659" s="1"/>
      <c r="B659" s="3"/>
    </row>
    <row r="660" spans="1:2" x14ac:dyDescent="0.25">
      <c r="A660" s="1"/>
      <c r="B660" s="3"/>
    </row>
    <row r="661" spans="1:2" x14ac:dyDescent="0.25">
      <c r="A661" s="1"/>
      <c r="B661" s="3"/>
    </row>
    <row r="662" spans="1:2" x14ac:dyDescent="0.25">
      <c r="A662" s="1"/>
      <c r="B662" s="3"/>
    </row>
    <row r="663" spans="1:2" x14ac:dyDescent="0.25">
      <c r="A663" s="1"/>
      <c r="B663" s="3"/>
    </row>
    <row r="664" spans="1:2" x14ac:dyDescent="0.25">
      <c r="A664" s="1"/>
      <c r="B664" s="3"/>
    </row>
    <row r="665" spans="1:2" x14ac:dyDescent="0.25">
      <c r="A665" s="1"/>
      <c r="B665" s="3"/>
    </row>
    <row r="666" spans="1:2" x14ac:dyDescent="0.25">
      <c r="A666" s="1"/>
      <c r="B666" s="3"/>
    </row>
    <row r="667" spans="1:2" x14ac:dyDescent="0.25">
      <c r="A667" s="1"/>
      <c r="B667" s="3"/>
    </row>
    <row r="668" spans="1:2" x14ac:dyDescent="0.25">
      <c r="A668" s="1"/>
      <c r="B668" s="3"/>
    </row>
    <row r="669" spans="1:2" x14ac:dyDescent="0.25">
      <c r="A669" s="1"/>
      <c r="B669" s="3"/>
    </row>
    <row r="670" spans="1:2" x14ac:dyDescent="0.25">
      <c r="A670" s="1"/>
      <c r="B670" s="3"/>
    </row>
    <row r="671" spans="1:2" x14ac:dyDescent="0.25">
      <c r="A671" s="1"/>
      <c r="B671" s="3"/>
    </row>
    <row r="672" spans="1:2" x14ac:dyDescent="0.25">
      <c r="A672" s="1"/>
      <c r="B672" s="3"/>
    </row>
    <row r="673" spans="1:2" x14ac:dyDescent="0.25">
      <c r="A673" s="1"/>
      <c r="B673" s="3"/>
    </row>
    <row r="674" spans="1:2" x14ac:dyDescent="0.25">
      <c r="A674" s="1"/>
      <c r="B674" s="3"/>
    </row>
    <row r="675" spans="1:2" x14ac:dyDescent="0.25">
      <c r="A675" s="1"/>
      <c r="B675" s="3"/>
    </row>
    <row r="676" spans="1:2" x14ac:dyDescent="0.25">
      <c r="A676" s="1"/>
      <c r="B676" s="3"/>
    </row>
    <row r="677" spans="1:2" x14ac:dyDescent="0.25">
      <c r="A677" s="1"/>
      <c r="B677" s="3"/>
    </row>
    <row r="678" spans="1:2" x14ac:dyDescent="0.25">
      <c r="A678" s="1"/>
      <c r="B678" s="3"/>
    </row>
    <row r="679" spans="1:2" x14ac:dyDescent="0.25">
      <c r="A679" s="1"/>
      <c r="B679" s="3"/>
    </row>
    <row r="680" spans="1:2" x14ac:dyDescent="0.25">
      <c r="A680" s="1"/>
      <c r="B680" s="3"/>
    </row>
    <row r="681" spans="1:2" x14ac:dyDescent="0.25">
      <c r="A681" s="1"/>
      <c r="B681" s="3"/>
    </row>
    <row r="682" spans="1:2" x14ac:dyDescent="0.25">
      <c r="A682" s="1"/>
      <c r="B682" s="3"/>
    </row>
    <row r="683" spans="1:2" x14ac:dyDescent="0.25">
      <c r="A683" s="1"/>
      <c r="B683" s="3"/>
    </row>
    <row r="684" spans="1:2" x14ac:dyDescent="0.25">
      <c r="A684" s="1"/>
      <c r="B684" s="3"/>
    </row>
    <row r="685" spans="1:2" x14ac:dyDescent="0.25">
      <c r="A685" s="1"/>
      <c r="B685" s="3"/>
    </row>
    <row r="686" spans="1:2" x14ac:dyDescent="0.25">
      <c r="A686" s="1"/>
      <c r="B686" s="3"/>
    </row>
    <row r="687" spans="1:2" x14ac:dyDescent="0.25">
      <c r="A687" s="1"/>
      <c r="B687" s="3"/>
    </row>
    <row r="688" spans="1:2" x14ac:dyDescent="0.25">
      <c r="A688" s="1"/>
      <c r="B688" s="3"/>
    </row>
    <row r="689" spans="1:2" x14ac:dyDescent="0.25">
      <c r="A689" s="1"/>
      <c r="B689" s="3"/>
    </row>
    <row r="690" spans="1:2" x14ac:dyDescent="0.25">
      <c r="A690" s="1"/>
      <c r="B690" s="3"/>
    </row>
    <row r="691" spans="1:2" x14ac:dyDescent="0.25">
      <c r="A691" s="1"/>
      <c r="B691" s="3"/>
    </row>
    <row r="692" spans="1:2" x14ac:dyDescent="0.25">
      <c r="A692" s="1"/>
      <c r="B692" s="3"/>
    </row>
    <row r="693" spans="1:2" x14ac:dyDescent="0.25">
      <c r="A693" s="1"/>
      <c r="B693" s="3"/>
    </row>
    <row r="694" spans="1:2" x14ac:dyDescent="0.25">
      <c r="A694" s="1"/>
      <c r="B694" s="3"/>
    </row>
    <row r="695" spans="1:2" x14ac:dyDescent="0.25">
      <c r="A695" s="1"/>
      <c r="B695" s="3"/>
    </row>
    <row r="696" spans="1:2" x14ac:dyDescent="0.25">
      <c r="A696" s="1"/>
      <c r="B696" s="3"/>
    </row>
    <row r="697" spans="1:2" x14ac:dyDescent="0.25">
      <c r="A697" s="1"/>
      <c r="B697" s="3"/>
    </row>
    <row r="698" spans="1:2" x14ac:dyDescent="0.25">
      <c r="A698" s="1"/>
      <c r="B698" s="3"/>
    </row>
    <row r="699" spans="1:2" x14ac:dyDescent="0.25">
      <c r="A699" s="1"/>
      <c r="B699" s="3"/>
    </row>
    <row r="700" spans="1:2" x14ac:dyDescent="0.25">
      <c r="A700" s="1"/>
      <c r="B700" s="3"/>
    </row>
    <row r="701" spans="1:2" x14ac:dyDescent="0.25">
      <c r="A701" s="1"/>
      <c r="B701" s="3"/>
    </row>
    <row r="702" spans="1:2" x14ac:dyDescent="0.25">
      <c r="A702" s="1"/>
      <c r="B702" s="3"/>
    </row>
    <row r="703" spans="1:2" x14ac:dyDescent="0.25">
      <c r="A703" s="1"/>
      <c r="B703" s="3"/>
    </row>
    <row r="704" spans="1:2" x14ac:dyDescent="0.25">
      <c r="A704" s="1"/>
      <c r="B704" s="3"/>
    </row>
    <row r="705" spans="1:2" x14ac:dyDescent="0.25">
      <c r="A705" s="1"/>
      <c r="B705" s="3"/>
    </row>
    <row r="706" spans="1:2" x14ac:dyDescent="0.25">
      <c r="A706" s="1"/>
      <c r="B706" s="3"/>
    </row>
    <row r="707" spans="1:2" x14ac:dyDescent="0.25">
      <c r="A707" s="1"/>
      <c r="B707" s="3"/>
    </row>
    <row r="708" spans="1:2" x14ac:dyDescent="0.25">
      <c r="A708" s="1"/>
      <c r="B708" s="3"/>
    </row>
    <row r="709" spans="1:2" x14ac:dyDescent="0.25">
      <c r="A709" s="1"/>
      <c r="B709" s="3"/>
    </row>
    <row r="710" spans="1:2" x14ac:dyDescent="0.25">
      <c r="A710" s="1"/>
      <c r="B710" s="3"/>
    </row>
    <row r="711" spans="1:2" x14ac:dyDescent="0.25">
      <c r="A711" s="1"/>
      <c r="B711" s="3"/>
    </row>
    <row r="712" spans="1:2" x14ac:dyDescent="0.25">
      <c r="A712" s="1"/>
      <c r="B712" s="3"/>
    </row>
    <row r="713" spans="1:2" x14ac:dyDescent="0.25">
      <c r="A713" s="1"/>
      <c r="B713" s="3"/>
    </row>
    <row r="714" spans="1:2" x14ac:dyDescent="0.25">
      <c r="A714" s="1"/>
      <c r="B714" s="3"/>
    </row>
    <row r="715" spans="1:2" x14ac:dyDescent="0.25">
      <c r="A715" s="1"/>
      <c r="B715" s="3"/>
    </row>
    <row r="716" spans="1:2" x14ac:dyDescent="0.25">
      <c r="A716" s="1"/>
      <c r="B716" s="3"/>
    </row>
    <row r="717" spans="1:2" x14ac:dyDescent="0.25">
      <c r="A717" s="1"/>
      <c r="B717" s="3"/>
    </row>
    <row r="718" spans="1:2" x14ac:dyDescent="0.25">
      <c r="A718" s="1"/>
      <c r="B718" s="3"/>
    </row>
    <row r="719" spans="1:2" x14ac:dyDescent="0.25">
      <c r="A719" s="1"/>
      <c r="B719" s="3"/>
    </row>
    <row r="720" spans="1:2" x14ac:dyDescent="0.25">
      <c r="A720" s="1"/>
      <c r="B720" s="3"/>
    </row>
    <row r="721" spans="1:2" x14ac:dyDescent="0.25">
      <c r="A721" s="1"/>
      <c r="B721" s="3"/>
    </row>
    <row r="722" spans="1:2" x14ac:dyDescent="0.25">
      <c r="A722" s="1"/>
      <c r="B722" s="3"/>
    </row>
    <row r="723" spans="1:2" x14ac:dyDescent="0.25">
      <c r="A723" s="1"/>
      <c r="B723" s="3"/>
    </row>
    <row r="724" spans="1:2" x14ac:dyDescent="0.25">
      <c r="A724" s="1"/>
      <c r="B724" s="3"/>
    </row>
    <row r="725" spans="1:2" x14ac:dyDescent="0.25">
      <c r="A725" s="1"/>
      <c r="B725" s="3"/>
    </row>
    <row r="726" spans="1:2" x14ac:dyDescent="0.25">
      <c r="A726" s="1"/>
      <c r="B726" s="3"/>
    </row>
    <row r="727" spans="1:2" x14ac:dyDescent="0.25">
      <c r="A727" s="1"/>
      <c r="B727" s="3"/>
    </row>
    <row r="728" spans="1:2" x14ac:dyDescent="0.25">
      <c r="A728" s="1"/>
      <c r="B728" s="3"/>
    </row>
    <row r="729" spans="1:2" x14ac:dyDescent="0.25">
      <c r="A729" s="1"/>
      <c r="B729" s="3"/>
    </row>
    <row r="730" spans="1:2" x14ac:dyDescent="0.25">
      <c r="A730" s="1"/>
      <c r="B730" s="3"/>
    </row>
    <row r="731" spans="1:2" x14ac:dyDescent="0.25">
      <c r="A731" s="1"/>
      <c r="B731" s="3"/>
    </row>
    <row r="732" spans="1:2" x14ac:dyDescent="0.25">
      <c r="A732" s="1"/>
      <c r="B732" s="3"/>
    </row>
    <row r="733" spans="1:2" x14ac:dyDescent="0.25">
      <c r="A733" s="1"/>
      <c r="B733" s="3"/>
    </row>
    <row r="734" spans="1:2" x14ac:dyDescent="0.25">
      <c r="A734" s="1"/>
      <c r="B734" s="3"/>
    </row>
    <row r="735" spans="1:2" x14ac:dyDescent="0.25">
      <c r="A735" s="1"/>
      <c r="B735" s="3"/>
    </row>
    <row r="736" spans="1:2" x14ac:dyDescent="0.25">
      <c r="A736" s="1"/>
      <c r="B736" s="3"/>
    </row>
    <row r="737" spans="1:2" x14ac:dyDescent="0.25">
      <c r="A737" s="1"/>
      <c r="B737" s="3"/>
    </row>
    <row r="738" spans="1:2" x14ac:dyDescent="0.25">
      <c r="A738" s="1"/>
      <c r="B738" s="3"/>
    </row>
    <row r="739" spans="1:2" x14ac:dyDescent="0.25">
      <c r="A739" s="1"/>
      <c r="B739" s="3"/>
    </row>
    <row r="740" spans="1:2" x14ac:dyDescent="0.25">
      <c r="A740" s="1"/>
      <c r="B740" s="3"/>
    </row>
    <row r="741" spans="1:2" x14ac:dyDescent="0.25">
      <c r="A741" s="1"/>
      <c r="B741" s="3"/>
    </row>
    <row r="742" spans="1:2" x14ac:dyDescent="0.25">
      <c r="A742" s="1"/>
      <c r="B742" s="3"/>
    </row>
    <row r="743" spans="1:2" x14ac:dyDescent="0.25">
      <c r="A743" s="1"/>
      <c r="B743" s="3"/>
    </row>
    <row r="744" spans="1:2" x14ac:dyDescent="0.25">
      <c r="A744" s="1"/>
      <c r="B744" s="3"/>
    </row>
    <row r="745" spans="1:2" x14ac:dyDescent="0.25">
      <c r="A745" s="1"/>
      <c r="B745" s="3"/>
    </row>
    <row r="746" spans="1:2" x14ac:dyDescent="0.25">
      <c r="A746" s="1"/>
      <c r="B746" s="3"/>
    </row>
    <row r="747" spans="1:2" x14ac:dyDescent="0.25">
      <c r="A747" s="1"/>
      <c r="B747" s="3"/>
    </row>
    <row r="748" spans="1:2" x14ac:dyDescent="0.25">
      <c r="A748" s="1"/>
      <c r="B748" s="3"/>
    </row>
    <row r="749" spans="1:2" x14ac:dyDescent="0.25">
      <c r="A749" s="1"/>
      <c r="B749" s="3"/>
    </row>
    <row r="750" spans="1:2" x14ac:dyDescent="0.25">
      <c r="A750" s="1"/>
      <c r="B750" s="3"/>
    </row>
    <row r="751" spans="1:2" x14ac:dyDescent="0.25">
      <c r="A751" s="1"/>
      <c r="B751" s="3"/>
    </row>
    <row r="752" spans="1:2" x14ac:dyDescent="0.25">
      <c r="A752" s="1"/>
      <c r="B752" s="3"/>
    </row>
    <row r="753" spans="1:2" x14ac:dyDescent="0.25">
      <c r="A753" s="1"/>
      <c r="B753" s="3"/>
    </row>
    <row r="754" spans="1:2" x14ac:dyDescent="0.25">
      <c r="A754" s="1"/>
      <c r="B754" s="3"/>
    </row>
    <row r="755" spans="1:2" x14ac:dyDescent="0.25">
      <c r="A755" s="1"/>
      <c r="B755" s="3"/>
    </row>
    <row r="756" spans="1:2" x14ac:dyDescent="0.25">
      <c r="A756" s="1"/>
      <c r="B756" s="3"/>
    </row>
    <row r="757" spans="1:2" x14ac:dyDescent="0.25">
      <c r="A757" s="1"/>
      <c r="B757" s="3"/>
    </row>
    <row r="758" spans="1:2" x14ac:dyDescent="0.25">
      <c r="A758" s="1"/>
      <c r="B758" s="3"/>
    </row>
    <row r="759" spans="1:2" x14ac:dyDescent="0.25">
      <c r="A759" s="1"/>
      <c r="B759" s="3"/>
    </row>
    <row r="760" spans="1:2" x14ac:dyDescent="0.25">
      <c r="A760" s="1"/>
      <c r="B760" s="3"/>
    </row>
    <row r="761" spans="1:2" x14ac:dyDescent="0.25">
      <c r="A761" s="1"/>
      <c r="B761" s="3"/>
    </row>
    <row r="762" spans="1:2" x14ac:dyDescent="0.25">
      <c r="A762" s="1"/>
      <c r="B762" s="3"/>
    </row>
    <row r="763" spans="1:2" x14ac:dyDescent="0.25">
      <c r="A763" s="1"/>
      <c r="B763" s="3"/>
    </row>
    <row r="764" spans="1:2" x14ac:dyDescent="0.25">
      <c r="A764" s="1"/>
      <c r="B764" s="3"/>
    </row>
    <row r="765" spans="1:2" x14ac:dyDescent="0.25">
      <c r="A765" s="1"/>
      <c r="B765" s="3"/>
    </row>
    <row r="766" spans="1:2" x14ac:dyDescent="0.25">
      <c r="A766" s="1"/>
      <c r="B766" s="3"/>
    </row>
    <row r="767" spans="1:2" x14ac:dyDescent="0.25">
      <c r="A767" s="1"/>
      <c r="B767" s="3"/>
    </row>
    <row r="768" spans="1:2" x14ac:dyDescent="0.25">
      <c r="A768" s="1"/>
      <c r="B768" s="3"/>
    </row>
    <row r="769" spans="1:2" x14ac:dyDescent="0.25">
      <c r="A769" s="1"/>
      <c r="B769" s="3"/>
    </row>
    <row r="770" spans="1:2" x14ac:dyDescent="0.25">
      <c r="A770" s="1"/>
      <c r="B770" s="3"/>
    </row>
    <row r="771" spans="1:2" x14ac:dyDescent="0.25">
      <c r="A771" s="1"/>
      <c r="B771" s="3"/>
    </row>
    <row r="772" spans="1:2" x14ac:dyDescent="0.25">
      <c r="A772" s="1"/>
      <c r="B772" s="3"/>
    </row>
    <row r="773" spans="1:2" x14ac:dyDescent="0.25">
      <c r="A773" s="1"/>
      <c r="B773" s="3"/>
    </row>
    <row r="774" spans="1:2" x14ac:dyDescent="0.25">
      <c r="A774" s="1"/>
      <c r="B774" s="3"/>
    </row>
    <row r="775" spans="1:2" x14ac:dyDescent="0.25">
      <c r="A775" s="1"/>
      <c r="B775" s="3"/>
    </row>
    <row r="776" spans="1:2" x14ac:dyDescent="0.25">
      <c r="A776" s="1"/>
      <c r="B776" s="3"/>
    </row>
    <row r="777" spans="1:2" x14ac:dyDescent="0.25">
      <c r="A777" s="1"/>
      <c r="B777" s="3"/>
    </row>
    <row r="778" spans="1:2" x14ac:dyDescent="0.25">
      <c r="A778" s="1"/>
      <c r="B778" s="3"/>
    </row>
    <row r="779" spans="1:2" x14ac:dyDescent="0.25">
      <c r="A779" s="1"/>
      <c r="B779" s="3"/>
    </row>
    <row r="780" spans="1:2" x14ac:dyDescent="0.25">
      <c r="A780" s="1"/>
      <c r="B780" s="3"/>
    </row>
    <row r="781" spans="1:2" x14ac:dyDescent="0.25">
      <c r="A781" s="1"/>
      <c r="B781" s="3"/>
    </row>
    <row r="782" spans="1:2" x14ac:dyDescent="0.25">
      <c r="A782" s="1"/>
      <c r="B782" s="3"/>
    </row>
    <row r="783" spans="1:2" x14ac:dyDescent="0.25">
      <c r="A783" s="1"/>
      <c r="B783" s="3"/>
    </row>
    <row r="784" spans="1:2" x14ac:dyDescent="0.25">
      <c r="A784" s="1"/>
      <c r="B784" s="3"/>
    </row>
    <row r="785" spans="1:2" x14ac:dyDescent="0.25">
      <c r="A785" s="1"/>
      <c r="B785" s="3"/>
    </row>
    <row r="786" spans="1:2" x14ac:dyDescent="0.25">
      <c r="A786" s="1"/>
      <c r="B786" s="3"/>
    </row>
    <row r="787" spans="1:2" x14ac:dyDescent="0.25">
      <c r="A787" s="1"/>
      <c r="B787" s="3"/>
    </row>
    <row r="788" spans="1:2" x14ac:dyDescent="0.25">
      <c r="A788" s="1"/>
      <c r="B788" s="3"/>
    </row>
    <row r="789" spans="1:2" x14ac:dyDescent="0.25">
      <c r="A789" s="1"/>
      <c r="B789" s="3"/>
    </row>
    <row r="790" spans="1:2" x14ac:dyDescent="0.25">
      <c r="A790" s="1"/>
      <c r="B790" s="3"/>
    </row>
    <row r="791" spans="1:2" x14ac:dyDescent="0.25">
      <c r="A791" s="1"/>
      <c r="B791" s="3"/>
    </row>
    <row r="792" spans="1:2" x14ac:dyDescent="0.25">
      <c r="A792" s="1"/>
      <c r="B792" s="3"/>
    </row>
    <row r="793" spans="1:2" x14ac:dyDescent="0.25">
      <c r="A793" s="1"/>
      <c r="B793" s="3"/>
    </row>
    <row r="794" spans="1:2" x14ac:dyDescent="0.25">
      <c r="A794" s="1"/>
      <c r="B794" s="3"/>
    </row>
    <row r="795" spans="1:2" x14ac:dyDescent="0.25">
      <c r="A795" s="1"/>
      <c r="B795" s="3"/>
    </row>
    <row r="796" spans="1:2" x14ac:dyDescent="0.25">
      <c r="A796" s="1"/>
      <c r="B796" s="3"/>
    </row>
    <row r="797" spans="1:2" x14ac:dyDescent="0.25">
      <c r="A797" s="1"/>
      <c r="B797" s="3"/>
    </row>
    <row r="798" spans="1:2" x14ac:dyDescent="0.25">
      <c r="A798" s="1"/>
      <c r="B798" s="3"/>
    </row>
    <row r="799" spans="1:2" x14ac:dyDescent="0.25">
      <c r="A799" s="1"/>
      <c r="B799" s="3"/>
    </row>
    <row r="800" spans="1:2" x14ac:dyDescent="0.25">
      <c r="A800" s="1"/>
      <c r="B800" s="3"/>
    </row>
    <row r="801" spans="1:2" x14ac:dyDescent="0.25">
      <c r="A801" s="1"/>
      <c r="B801" s="3"/>
    </row>
    <row r="802" spans="1:2" x14ac:dyDescent="0.25">
      <c r="A802" s="1"/>
      <c r="B802" s="3"/>
    </row>
    <row r="803" spans="1:2" x14ac:dyDescent="0.25">
      <c r="A803" s="1"/>
      <c r="B803" s="3"/>
    </row>
    <row r="804" spans="1:2" x14ac:dyDescent="0.25">
      <c r="A804" s="1"/>
      <c r="B804" s="3"/>
    </row>
    <row r="805" spans="1:2" x14ac:dyDescent="0.25">
      <c r="A805" s="1"/>
      <c r="B805" s="3"/>
    </row>
    <row r="806" spans="1:2" x14ac:dyDescent="0.25">
      <c r="A806" s="1"/>
      <c r="B806" s="3"/>
    </row>
    <row r="807" spans="1:2" x14ac:dyDescent="0.25">
      <c r="A807" s="1"/>
      <c r="B807" s="3"/>
    </row>
    <row r="808" spans="1:2" x14ac:dyDescent="0.25">
      <c r="A808" s="1"/>
      <c r="B808" s="3"/>
    </row>
    <row r="809" spans="1:2" x14ac:dyDescent="0.25">
      <c r="A809" s="1"/>
      <c r="B809" s="3"/>
    </row>
    <row r="810" spans="1:2" x14ac:dyDescent="0.25">
      <c r="A810" s="1"/>
      <c r="B810" s="3"/>
    </row>
    <row r="811" spans="1:2" x14ac:dyDescent="0.25">
      <c r="A811" s="1"/>
      <c r="B811" s="3"/>
    </row>
    <row r="812" spans="1:2" x14ac:dyDescent="0.25">
      <c r="A812" s="1"/>
      <c r="B812" s="3"/>
    </row>
    <row r="813" spans="1:2" x14ac:dyDescent="0.25">
      <c r="A813" s="1"/>
      <c r="B813" s="3"/>
    </row>
    <row r="814" spans="1:2" x14ac:dyDescent="0.25">
      <c r="A814" s="1"/>
      <c r="B814" s="3"/>
    </row>
    <row r="815" spans="1:2" x14ac:dyDescent="0.25">
      <c r="A815" s="1"/>
      <c r="B815" s="3"/>
    </row>
    <row r="816" spans="1:2" x14ac:dyDescent="0.25">
      <c r="A816" s="1"/>
      <c r="B816" s="3"/>
    </row>
    <row r="817" spans="1:2" x14ac:dyDescent="0.25">
      <c r="A817" s="1"/>
      <c r="B817" s="3"/>
    </row>
    <row r="818" spans="1:2" x14ac:dyDescent="0.25">
      <c r="A818" s="1"/>
      <c r="B818" s="3"/>
    </row>
    <row r="819" spans="1:2" x14ac:dyDescent="0.25">
      <c r="A819" s="1"/>
      <c r="B819" s="3"/>
    </row>
    <row r="820" spans="1:2" x14ac:dyDescent="0.25">
      <c r="A820" s="1"/>
      <c r="B820" s="3"/>
    </row>
    <row r="821" spans="1:2" x14ac:dyDescent="0.25">
      <c r="A821" s="1"/>
      <c r="B821" s="3"/>
    </row>
    <row r="822" spans="1:2" x14ac:dyDescent="0.25">
      <c r="A822" s="1"/>
      <c r="B822" s="3"/>
    </row>
    <row r="823" spans="1:2" x14ac:dyDescent="0.25">
      <c r="A823" s="1"/>
      <c r="B823" s="3"/>
    </row>
    <row r="824" spans="1:2" x14ac:dyDescent="0.25">
      <c r="A824" s="1"/>
      <c r="B824" s="3"/>
    </row>
    <row r="825" spans="1:2" x14ac:dyDescent="0.25">
      <c r="A825" s="1"/>
      <c r="B825" s="3"/>
    </row>
    <row r="826" spans="1:2" x14ac:dyDescent="0.25">
      <c r="A826" s="1"/>
      <c r="B826" s="3"/>
    </row>
    <row r="827" spans="1:2" x14ac:dyDescent="0.25">
      <c r="A827" s="1"/>
      <c r="B827" s="3"/>
    </row>
    <row r="828" spans="1:2" x14ac:dyDescent="0.25">
      <c r="A828" s="1"/>
      <c r="B828" s="3"/>
    </row>
    <row r="829" spans="1:2" x14ac:dyDescent="0.25">
      <c r="A829" s="1"/>
      <c r="B829" s="3"/>
    </row>
    <row r="830" spans="1:2" x14ac:dyDescent="0.25">
      <c r="A830" s="1"/>
      <c r="B830" s="3"/>
    </row>
    <row r="831" spans="1:2" x14ac:dyDescent="0.25">
      <c r="A831" s="1"/>
      <c r="B831" s="3"/>
    </row>
    <row r="832" spans="1:2" x14ac:dyDescent="0.25">
      <c r="A832" s="1"/>
      <c r="B832" s="3"/>
    </row>
    <row r="833" spans="1:2" x14ac:dyDescent="0.25">
      <c r="A833" s="1"/>
      <c r="B833" s="3"/>
    </row>
    <row r="834" spans="1:2" x14ac:dyDescent="0.25">
      <c r="A834" s="1"/>
      <c r="B834" s="3"/>
    </row>
    <row r="835" spans="1:2" x14ac:dyDescent="0.25">
      <c r="A835" s="1"/>
      <c r="B835" s="3"/>
    </row>
    <row r="836" spans="1:2" x14ac:dyDescent="0.25">
      <c r="A836" s="1"/>
      <c r="B836" s="3"/>
    </row>
    <row r="837" spans="1:2" x14ac:dyDescent="0.25">
      <c r="A837" s="1"/>
      <c r="B837" s="3"/>
    </row>
    <row r="838" spans="1:2" x14ac:dyDescent="0.25">
      <c r="A838" s="1"/>
      <c r="B838" s="3"/>
    </row>
    <row r="839" spans="1:2" x14ac:dyDescent="0.25">
      <c r="A839" s="1"/>
      <c r="B839" s="3"/>
    </row>
    <row r="840" spans="1:2" x14ac:dyDescent="0.25">
      <c r="A840" s="1"/>
      <c r="B840" s="3"/>
    </row>
    <row r="841" spans="1:2" x14ac:dyDescent="0.25">
      <c r="A841" s="1"/>
      <c r="B841" s="3"/>
    </row>
    <row r="842" spans="1:2" x14ac:dyDescent="0.25">
      <c r="A842" s="1"/>
      <c r="B842" s="3"/>
    </row>
    <row r="843" spans="1:2" x14ac:dyDescent="0.25">
      <c r="A843" s="1"/>
      <c r="B843" s="3"/>
    </row>
    <row r="844" spans="1:2" x14ac:dyDescent="0.25">
      <c r="A844" s="1"/>
      <c r="B844" s="3"/>
    </row>
    <row r="845" spans="1:2" x14ac:dyDescent="0.25">
      <c r="A845" s="1"/>
      <c r="B845" s="3"/>
    </row>
    <row r="846" spans="1:2" x14ac:dyDescent="0.25">
      <c r="A846" s="1"/>
      <c r="B846" s="3"/>
    </row>
    <row r="847" spans="1:2" x14ac:dyDescent="0.25">
      <c r="A847" s="1"/>
      <c r="B847" s="3"/>
    </row>
    <row r="848" spans="1:2" x14ac:dyDescent="0.25">
      <c r="A848" s="1"/>
      <c r="B848" s="3"/>
    </row>
    <row r="849" spans="1:2" x14ac:dyDescent="0.25">
      <c r="A849" s="1"/>
      <c r="B849" s="3"/>
    </row>
    <row r="850" spans="1:2" x14ac:dyDescent="0.25">
      <c r="A850" s="1"/>
      <c r="B850" s="3"/>
    </row>
    <row r="851" spans="1:2" x14ac:dyDescent="0.25">
      <c r="A851" s="1"/>
      <c r="B851" s="3"/>
    </row>
    <row r="852" spans="1:2" x14ac:dyDescent="0.25">
      <c r="A852" s="1"/>
      <c r="B852" s="3"/>
    </row>
    <row r="853" spans="1:2" x14ac:dyDescent="0.25">
      <c r="A853" s="1"/>
      <c r="B853" s="3"/>
    </row>
    <row r="854" spans="1:2" x14ac:dyDescent="0.25">
      <c r="A854" s="1"/>
      <c r="B854" s="3"/>
    </row>
    <row r="855" spans="1:2" x14ac:dyDescent="0.25">
      <c r="A855" s="1"/>
      <c r="B855" s="3"/>
    </row>
    <row r="856" spans="1:2" x14ac:dyDescent="0.25">
      <c r="A856" s="1"/>
      <c r="B856" s="3"/>
    </row>
    <row r="857" spans="1:2" x14ac:dyDescent="0.25">
      <c r="A857" s="1"/>
      <c r="B857" s="3"/>
    </row>
    <row r="858" spans="1:2" x14ac:dyDescent="0.25">
      <c r="A858" s="1"/>
      <c r="B858" s="3"/>
    </row>
    <row r="859" spans="1:2" x14ac:dyDescent="0.25">
      <c r="A859" s="1"/>
      <c r="B859" s="3"/>
    </row>
    <row r="860" spans="1:2" x14ac:dyDescent="0.25">
      <c r="A860" s="1"/>
      <c r="B860" s="3"/>
    </row>
    <row r="861" spans="1:2" x14ac:dyDescent="0.25">
      <c r="A861" s="1"/>
      <c r="B861" s="3"/>
    </row>
    <row r="862" spans="1:2" x14ac:dyDescent="0.25">
      <c r="A862" s="1"/>
      <c r="B862" s="3"/>
    </row>
    <row r="863" spans="1:2" x14ac:dyDescent="0.25">
      <c r="A863" s="1"/>
      <c r="B863" s="3"/>
    </row>
    <row r="864" spans="1:2" x14ac:dyDescent="0.25">
      <c r="A864" s="1"/>
      <c r="B864" s="3"/>
    </row>
    <row r="865" spans="1:2" x14ac:dyDescent="0.25">
      <c r="A865" s="1"/>
      <c r="B865" s="3"/>
    </row>
    <row r="866" spans="1:2" x14ac:dyDescent="0.25">
      <c r="A866" s="1"/>
      <c r="B866" s="3"/>
    </row>
    <row r="867" spans="1:2" x14ac:dyDescent="0.25">
      <c r="A867" s="1"/>
      <c r="B867" s="3"/>
    </row>
    <row r="868" spans="1:2" x14ac:dyDescent="0.25">
      <c r="A868" s="1"/>
      <c r="B868" s="3"/>
    </row>
    <row r="869" spans="1:2" x14ac:dyDescent="0.25">
      <c r="A869" s="1"/>
      <c r="B869" s="3"/>
    </row>
    <row r="870" spans="1:2" x14ac:dyDescent="0.25">
      <c r="A870" s="1"/>
      <c r="B870" s="3"/>
    </row>
    <row r="871" spans="1:2" x14ac:dyDescent="0.25">
      <c r="A871" s="1"/>
      <c r="B871" s="3"/>
    </row>
    <row r="872" spans="1:2" x14ac:dyDescent="0.25">
      <c r="A872" s="1"/>
      <c r="B872" s="3"/>
    </row>
    <row r="873" spans="1:2" x14ac:dyDescent="0.25">
      <c r="A873" s="1"/>
      <c r="B873" s="3"/>
    </row>
    <row r="874" spans="1:2" x14ac:dyDescent="0.25">
      <c r="A874" s="1"/>
      <c r="B874" s="3"/>
    </row>
    <row r="875" spans="1:2" x14ac:dyDescent="0.25">
      <c r="A875" s="1"/>
      <c r="B875" s="3"/>
    </row>
    <row r="876" spans="1:2" x14ac:dyDescent="0.25">
      <c r="A876" s="1"/>
      <c r="B876" s="3"/>
    </row>
    <row r="877" spans="1:2" x14ac:dyDescent="0.25">
      <c r="A877" s="1"/>
      <c r="B877" s="3"/>
    </row>
    <row r="878" spans="1:2" x14ac:dyDescent="0.25">
      <c r="A878" s="1"/>
      <c r="B878" s="3"/>
    </row>
    <row r="879" spans="1:2" x14ac:dyDescent="0.25">
      <c r="A879" s="1"/>
      <c r="B879" s="3"/>
    </row>
    <row r="880" spans="1:2" x14ac:dyDescent="0.25">
      <c r="A880" s="1"/>
      <c r="B880" s="3"/>
    </row>
    <row r="881" spans="1:2" x14ac:dyDescent="0.25">
      <c r="A881" s="1"/>
      <c r="B881" s="3"/>
    </row>
    <row r="882" spans="1:2" x14ac:dyDescent="0.25">
      <c r="A882" s="1"/>
      <c r="B882" s="3"/>
    </row>
    <row r="883" spans="1:2" x14ac:dyDescent="0.25">
      <c r="A883" s="1"/>
      <c r="B883" s="3"/>
    </row>
    <row r="884" spans="1:2" x14ac:dyDescent="0.25">
      <c r="A884" s="1"/>
      <c r="B884" s="3"/>
    </row>
    <row r="885" spans="1:2" x14ac:dyDescent="0.25">
      <c r="A885" s="1"/>
      <c r="B885" s="3"/>
    </row>
    <row r="886" spans="1:2" x14ac:dyDescent="0.25">
      <c r="A886" s="1"/>
      <c r="B886" s="3"/>
    </row>
    <row r="887" spans="1:2" x14ac:dyDescent="0.25">
      <c r="A887" s="1"/>
      <c r="B887" s="3"/>
    </row>
    <row r="888" spans="1:2" x14ac:dyDescent="0.25">
      <c r="A888" s="1"/>
      <c r="B888" s="3"/>
    </row>
    <row r="889" spans="1:2" x14ac:dyDescent="0.25">
      <c r="A889" s="1"/>
      <c r="B889" s="3"/>
    </row>
    <row r="890" spans="1:2" x14ac:dyDescent="0.25">
      <c r="A890" s="1"/>
      <c r="B890" s="3"/>
    </row>
    <row r="891" spans="1:2" x14ac:dyDescent="0.25">
      <c r="A891" s="1"/>
      <c r="B891" s="3"/>
    </row>
    <row r="892" spans="1:2" x14ac:dyDescent="0.25">
      <c r="A892" s="1"/>
      <c r="B892" s="3"/>
    </row>
    <row r="893" spans="1:2" x14ac:dyDescent="0.25">
      <c r="A893" s="1"/>
      <c r="B893" s="3"/>
    </row>
    <row r="894" spans="1:2" x14ac:dyDescent="0.25">
      <c r="A894" s="1"/>
      <c r="B894" s="3"/>
    </row>
    <row r="895" spans="1:2" x14ac:dyDescent="0.25">
      <c r="A895" s="1"/>
      <c r="B895" s="3"/>
    </row>
    <row r="896" spans="1:2" x14ac:dyDescent="0.25">
      <c r="A896" s="1"/>
      <c r="B896" s="3"/>
    </row>
    <row r="897" spans="1:2" x14ac:dyDescent="0.25">
      <c r="A897" s="1"/>
      <c r="B897" s="3"/>
    </row>
    <row r="898" spans="1:2" x14ac:dyDescent="0.25">
      <c r="A898" s="1"/>
      <c r="B898" s="3"/>
    </row>
    <row r="899" spans="1:2" x14ac:dyDescent="0.25">
      <c r="A899" s="1"/>
      <c r="B899" s="3"/>
    </row>
    <row r="900" spans="1:2" x14ac:dyDescent="0.25">
      <c r="A900" s="1"/>
      <c r="B900" s="3"/>
    </row>
    <row r="901" spans="1:2" x14ac:dyDescent="0.25">
      <c r="A901" s="1"/>
      <c r="B901" s="3"/>
    </row>
    <row r="902" spans="1:2" x14ac:dyDescent="0.25">
      <c r="A902" s="1"/>
      <c r="B902" s="3"/>
    </row>
    <row r="903" spans="1:2" x14ac:dyDescent="0.25">
      <c r="A903" s="1"/>
      <c r="B903" s="3"/>
    </row>
    <row r="904" spans="1:2" x14ac:dyDescent="0.25">
      <c r="A904" s="1"/>
      <c r="B904" s="3"/>
    </row>
    <row r="905" spans="1:2" x14ac:dyDescent="0.25">
      <c r="A905" s="1"/>
      <c r="B905" s="3"/>
    </row>
    <row r="906" spans="1:2" x14ac:dyDescent="0.25">
      <c r="A906" s="1"/>
      <c r="B906" s="3"/>
    </row>
    <row r="907" spans="1:2" x14ac:dyDescent="0.25">
      <c r="A907" s="1"/>
      <c r="B907" s="3"/>
    </row>
    <row r="908" spans="1:2" x14ac:dyDescent="0.25">
      <c r="A908" s="1"/>
      <c r="B908" s="3"/>
    </row>
    <row r="909" spans="1:2" x14ac:dyDescent="0.25">
      <c r="A909" s="1"/>
      <c r="B909" s="3"/>
    </row>
    <row r="910" spans="1:2" x14ac:dyDescent="0.25">
      <c r="A910" s="1"/>
      <c r="B910" s="3"/>
    </row>
    <row r="911" spans="1:2" x14ac:dyDescent="0.25">
      <c r="A911" s="1"/>
      <c r="B911" s="3"/>
    </row>
    <row r="912" spans="1:2" x14ac:dyDescent="0.25">
      <c r="A912" s="1"/>
      <c r="B912" s="3"/>
    </row>
    <row r="913" spans="1:2" x14ac:dyDescent="0.25">
      <c r="A913" s="1"/>
      <c r="B913" s="3"/>
    </row>
    <row r="914" spans="1:2" x14ac:dyDescent="0.25">
      <c r="A914" s="1"/>
      <c r="B914" s="3"/>
    </row>
    <row r="915" spans="1:2" x14ac:dyDescent="0.25">
      <c r="A915" s="1"/>
      <c r="B915" s="3"/>
    </row>
    <row r="916" spans="1:2" x14ac:dyDescent="0.25">
      <c r="A916" s="1"/>
      <c r="B916" s="3"/>
    </row>
    <row r="917" spans="1:2" x14ac:dyDescent="0.25">
      <c r="A917" s="1"/>
      <c r="B917" s="3"/>
    </row>
    <row r="918" spans="1:2" x14ac:dyDescent="0.25">
      <c r="A918" s="1"/>
      <c r="B918" s="3"/>
    </row>
    <row r="919" spans="1:2" x14ac:dyDescent="0.25">
      <c r="A919" s="1"/>
      <c r="B919" s="3"/>
    </row>
    <row r="920" spans="1:2" x14ac:dyDescent="0.25">
      <c r="A920" s="1"/>
      <c r="B920" s="3"/>
    </row>
    <row r="921" spans="1:2" x14ac:dyDescent="0.25">
      <c r="A921" s="1"/>
      <c r="B921" s="3"/>
    </row>
    <row r="922" spans="1:2" x14ac:dyDescent="0.25">
      <c r="A922" s="1"/>
      <c r="B922" s="3"/>
    </row>
    <row r="923" spans="1:2" x14ac:dyDescent="0.25">
      <c r="A923" s="1"/>
      <c r="B923" s="3"/>
    </row>
    <row r="924" spans="1:2" x14ac:dyDescent="0.25">
      <c r="A924" s="1"/>
      <c r="B924" s="3"/>
    </row>
    <row r="925" spans="1:2" x14ac:dyDescent="0.25">
      <c r="A925" s="1"/>
      <c r="B925" s="3"/>
    </row>
    <row r="926" spans="1:2" x14ac:dyDescent="0.25">
      <c r="A926" s="1"/>
      <c r="B926" s="3"/>
    </row>
    <row r="927" spans="1:2" x14ac:dyDescent="0.25">
      <c r="A927" s="1"/>
      <c r="B927" s="3"/>
    </row>
    <row r="928" spans="1:2" x14ac:dyDescent="0.25">
      <c r="A928" s="1"/>
      <c r="B928" s="3"/>
    </row>
    <row r="929" spans="1:2" x14ac:dyDescent="0.25">
      <c r="A929" s="1"/>
      <c r="B929" s="3"/>
    </row>
    <row r="930" spans="1:2" x14ac:dyDescent="0.25">
      <c r="A930" s="1"/>
      <c r="B930" s="3"/>
    </row>
    <row r="931" spans="1:2" x14ac:dyDescent="0.25">
      <c r="A931" s="1"/>
      <c r="B931" s="3"/>
    </row>
    <row r="932" spans="1:2" x14ac:dyDescent="0.25">
      <c r="A932" s="1"/>
      <c r="B932" s="3"/>
    </row>
    <row r="933" spans="1:2" x14ac:dyDescent="0.25">
      <c r="A933" s="1"/>
      <c r="B933" s="3"/>
    </row>
    <row r="934" spans="1:2" x14ac:dyDescent="0.25">
      <c r="A934" s="1"/>
      <c r="B934" s="3"/>
    </row>
    <row r="935" spans="1:2" x14ac:dyDescent="0.25">
      <c r="A935" s="1"/>
      <c r="B935" s="3"/>
    </row>
    <row r="936" spans="1:2" x14ac:dyDescent="0.25">
      <c r="A936" s="1"/>
      <c r="B936" s="3"/>
    </row>
    <row r="937" spans="1:2" x14ac:dyDescent="0.25">
      <c r="A937" s="1"/>
      <c r="B937" s="3"/>
    </row>
    <row r="938" spans="1:2" x14ac:dyDescent="0.25">
      <c r="A938" s="1"/>
      <c r="B938" s="3"/>
    </row>
    <row r="939" spans="1:2" x14ac:dyDescent="0.25">
      <c r="A939" s="1"/>
      <c r="B939" s="3"/>
    </row>
    <row r="940" spans="1:2" x14ac:dyDescent="0.25">
      <c r="A940" s="1"/>
      <c r="B940" s="3"/>
    </row>
    <row r="941" spans="1:2" x14ac:dyDescent="0.25">
      <c r="A941" s="1"/>
      <c r="B941" s="3"/>
    </row>
    <row r="942" spans="1:2" x14ac:dyDescent="0.25">
      <c r="A942" s="1"/>
      <c r="B942" s="3"/>
    </row>
    <row r="943" spans="1:2" x14ac:dyDescent="0.25">
      <c r="A943" s="1"/>
      <c r="B943" s="3"/>
    </row>
    <row r="944" spans="1:2" x14ac:dyDescent="0.25">
      <c r="A944" s="1"/>
      <c r="B944" s="3"/>
    </row>
    <row r="945" spans="1:2" x14ac:dyDescent="0.25">
      <c r="A945" s="1"/>
      <c r="B945" s="3"/>
    </row>
    <row r="946" spans="1:2" x14ac:dyDescent="0.25">
      <c r="A946" s="1"/>
      <c r="B946" s="3"/>
    </row>
    <row r="947" spans="1:2" x14ac:dyDescent="0.25">
      <c r="A947" s="1"/>
      <c r="B947" s="3"/>
    </row>
    <row r="948" spans="1:2" x14ac:dyDescent="0.25">
      <c r="A948" s="1"/>
      <c r="B948" s="3"/>
    </row>
    <row r="949" spans="1:2" x14ac:dyDescent="0.25">
      <c r="A949" s="1"/>
      <c r="B949" s="3"/>
    </row>
    <row r="950" spans="1:2" x14ac:dyDescent="0.25">
      <c r="A950" s="1"/>
      <c r="B950" s="3"/>
    </row>
    <row r="951" spans="1:2" x14ac:dyDescent="0.25">
      <c r="A951" s="1"/>
      <c r="B951" s="3"/>
    </row>
    <row r="952" spans="1:2" x14ac:dyDescent="0.25">
      <c r="A952" s="1"/>
      <c r="B952" s="3"/>
    </row>
    <row r="953" spans="1:2" x14ac:dyDescent="0.25">
      <c r="A953" s="1"/>
      <c r="B953" s="3"/>
    </row>
    <row r="954" spans="1:2" x14ac:dyDescent="0.25">
      <c r="A954" s="1"/>
      <c r="B954" s="3"/>
    </row>
    <row r="955" spans="1:2" x14ac:dyDescent="0.25">
      <c r="A955" s="1"/>
      <c r="B955" s="3"/>
    </row>
    <row r="956" spans="1:2" x14ac:dyDescent="0.25">
      <c r="A956" s="1"/>
      <c r="B956" s="3"/>
    </row>
    <row r="957" spans="1:2" x14ac:dyDescent="0.25">
      <c r="A957" s="1"/>
      <c r="B957" s="3"/>
    </row>
    <row r="958" spans="1:2" x14ac:dyDescent="0.25">
      <c r="A958" s="1"/>
      <c r="B958" s="3"/>
    </row>
    <row r="959" spans="1:2" x14ac:dyDescent="0.25">
      <c r="A959" s="1"/>
      <c r="B959" s="3"/>
    </row>
    <row r="960" spans="1:2" x14ac:dyDescent="0.25">
      <c r="A960" s="1"/>
      <c r="B960" s="3"/>
    </row>
    <row r="961" spans="1:2" x14ac:dyDescent="0.25">
      <c r="A961" s="1"/>
      <c r="B961" s="3"/>
    </row>
    <row r="962" spans="1:2" x14ac:dyDescent="0.25">
      <c r="A962" s="1"/>
      <c r="B962" s="3"/>
    </row>
    <row r="963" spans="1:2" x14ac:dyDescent="0.25">
      <c r="A963" s="1"/>
      <c r="B963" s="3"/>
    </row>
    <row r="964" spans="1:2" x14ac:dyDescent="0.25">
      <c r="A964" s="1"/>
      <c r="B964" s="3"/>
    </row>
    <row r="965" spans="1:2" x14ac:dyDescent="0.25">
      <c r="A965" s="1"/>
      <c r="B965" s="3"/>
    </row>
    <row r="966" spans="1:2" x14ac:dyDescent="0.25">
      <c r="A966" s="1"/>
      <c r="B966" s="3"/>
    </row>
    <row r="967" spans="1:2" x14ac:dyDescent="0.25">
      <c r="A967" s="1"/>
      <c r="B967" s="3"/>
    </row>
    <row r="968" spans="1:2" x14ac:dyDescent="0.25">
      <c r="A968" s="1"/>
      <c r="B968" s="3"/>
    </row>
    <row r="969" spans="1:2" x14ac:dyDescent="0.25">
      <c r="A969" s="1"/>
      <c r="B969" s="3"/>
    </row>
    <row r="970" spans="1:2" x14ac:dyDescent="0.25">
      <c r="A970" s="1"/>
      <c r="B970" s="3"/>
    </row>
    <row r="971" spans="1:2" x14ac:dyDescent="0.25">
      <c r="A971" s="1"/>
      <c r="B971" s="3"/>
    </row>
    <row r="972" spans="1:2" x14ac:dyDescent="0.25">
      <c r="A972" s="1"/>
      <c r="B972" s="3"/>
    </row>
    <row r="973" spans="1:2" x14ac:dyDescent="0.25">
      <c r="A973" s="1"/>
      <c r="B973" s="3"/>
    </row>
    <row r="974" spans="1:2" x14ac:dyDescent="0.25">
      <c r="A974" s="1"/>
      <c r="B974" s="3"/>
    </row>
    <row r="975" spans="1:2" x14ac:dyDescent="0.25">
      <c r="A975" s="1"/>
      <c r="B975" s="3"/>
    </row>
    <row r="976" spans="1:2" x14ac:dyDescent="0.25">
      <c r="A976" s="1"/>
      <c r="B976" s="3"/>
    </row>
    <row r="977" spans="1:2" x14ac:dyDescent="0.25">
      <c r="A977" s="1"/>
      <c r="B977" s="3"/>
    </row>
    <row r="978" spans="1:2" x14ac:dyDescent="0.25">
      <c r="A978" s="1"/>
      <c r="B978" s="3"/>
    </row>
    <row r="979" spans="1:2" x14ac:dyDescent="0.25">
      <c r="A979" s="1"/>
      <c r="B979" s="3"/>
    </row>
    <row r="980" spans="1:2" x14ac:dyDescent="0.25">
      <c r="A980" s="1"/>
      <c r="B980" s="3"/>
    </row>
    <row r="981" spans="1:2" x14ac:dyDescent="0.25">
      <c r="A981" s="1"/>
      <c r="B981" s="3"/>
    </row>
    <row r="982" spans="1:2" x14ac:dyDescent="0.25">
      <c r="A982" s="1"/>
      <c r="B982" s="3"/>
    </row>
    <row r="983" spans="1:2" x14ac:dyDescent="0.25">
      <c r="A983" s="1"/>
      <c r="B983" s="3"/>
    </row>
    <row r="984" spans="1:2" x14ac:dyDescent="0.25">
      <c r="A984" s="1"/>
      <c r="B984" s="3"/>
    </row>
    <row r="985" spans="1:2" x14ac:dyDescent="0.25">
      <c r="A985" s="1"/>
      <c r="B985" s="3"/>
    </row>
    <row r="986" spans="1:2" x14ac:dyDescent="0.25">
      <c r="A986" s="1"/>
      <c r="B986" s="3"/>
    </row>
    <row r="987" spans="1:2" x14ac:dyDescent="0.25">
      <c r="A987" s="1"/>
      <c r="B987" s="3"/>
    </row>
    <row r="988" spans="1:2" x14ac:dyDescent="0.25">
      <c r="A988" s="1"/>
      <c r="B988" s="3"/>
    </row>
    <row r="989" spans="1:2" x14ac:dyDescent="0.25">
      <c r="A989" s="1"/>
      <c r="B989" s="3"/>
    </row>
    <row r="990" spans="1:2" x14ac:dyDescent="0.25">
      <c r="A990" s="1"/>
      <c r="B990" s="3"/>
    </row>
    <row r="991" spans="1:2" x14ac:dyDescent="0.25">
      <c r="A991" s="1"/>
      <c r="B991" s="3"/>
    </row>
    <row r="992" spans="1:2" x14ac:dyDescent="0.25">
      <c r="A992" s="1"/>
      <c r="B992" s="3"/>
    </row>
    <row r="993" spans="1:2" x14ac:dyDescent="0.25">
      <c r="A993" s="1"/>
      <c r="B993" s="3"/>
    </row>
    <row r="994" spans="1:2" x14ac:dyDescent="0.25">
      <c r="A994" s="1"/>
      <c r="B994" s="3"/>
    </row>
    <row r="995" spans="1:2" x14ac:dyDescent="0.25">
      <c r="A995" s="1"/>
      <c r="B995" s="3"/>
    </row>
    <row r="996" spans="1:2" x14ac:dyDescent="0.25">
      <c r="A996" s="1"/>
      <c r="B996" s="3"/>
    </row>
    <row r="997" spans="1:2" x14ac:dyDescent="0.25">
      <c r="A997" s="1"/>
      <c r="B997" s="3"/>
    </row>
    <row r="998" spans="1:2" x14ac:dyDescent="0.25">
      <c r="A998" s="1"/>
      <c r="B998" s="3"/>
    </row>
    <row r="999" spans="1:2" x14ac:dyDescent="0.25">
      <c r="A999" s="1"/>
      <c r="B999" s="3"/>
    </row>
    <row r="1000" spans="1:2" x14ac:dyDescent="0.25">
      <c r="A1000" s="1"/>
      <c r="B1000" s="3"/>
    </row>
    <row r="1001" spans="1:2" x14ac:dyDescent="0.25">
      <c r="A1001" s="1"/>
      <c r="B1001" s="3"/>
    </row>
    <row r="1002" spans="1:2" x14ac:dyDescent="0.25">
      <c r="A1002" s="1"/>
      <c r="B1002" s="3"/>
    </row>
  </sheetData>
  <hyperlinks>
    <hyperlink ref="B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959"/>
  <sheetViews>
    <sheetView showGridLines="0" workbookViewId="0">
      <pane xSplit="1" ySplit="5" topLeftCell="B6" activePane="bottomRight" state="frozen"/>
      <selection pane="topRight" activeCell="B1" sqref="B1"/>
      <selection pane="bottomLeft" activeCell="A6" sqref="A6"/>
      <selection pane="bottomRight" activeCell="B6" sqref="B6"/>
    </sheetView>
  </sheetViews>
  <sheetFormatPr defaultColWidth="14.42578125" defaultRowHeight="15" customHeight="1" x14ac:dyDescent="0.25"/>
  <cols>
    <col min="1" max="1" width="41.28515625" customWidth="1"/>
    <col min="2" max="2" width="9.28515625" hidden="1" customWidth="1"/>
    <col min="3" max="11" width="10" customWidth="1"/>
    <col min="12" max="12" width="10.5703125" customWidth="1"/>
    <col min="13" max="13" width="10.28515625" customWidth="1"/>
    <col min="14" max="21" width="10" customWidth="1"/>
    <col min="22" max="22" width="10" hidden="1" customWidth="1"/>
    <col min="23" max="26" width="10" customWidth="1"/>
    <col min="34" max="34" width="21.5703125" customWidth="1"/>
    <col min="36" max="38" width="21.5703125" customWidth="1"/>
  </cols>
  <sheetData>
    <row r="1" spans="1:38" x14ac:dyDescent="0.25">
      <c r="A1" s="6" t="s">
        <v>8</v>
      </c>
      <c r="B1" s="7">
        <v>2022</v>
      </c>
      <c r="C1" s="7">
        <v>2023</v>
      </c>
      <c r="D1" s="7">
        <v>2023</v>
      </c>
      <c r="E1" s="7">
        <v>2024</v>
      </c>
      <c r="F1" s="7">
        <v>2024</v>
      </c>
      <c r="G1" s="7">
        <v>2024</v>
      </c>
      <c r="H1" s="7">
        <v>2023</v>
      </c>
      <c r="I1" s="7">
        <v>2024</v>
      </c>
      <c r="J1" s="7">
        <v>2024</v>
      </c>
      <c r="K1" s="7">
        <v>2024</v>
      </c>
      <c r="L1" s="7">
        <v>2024</v>
      </c>
      <c r="M1" s="7">
        <v>2023</v>
      </c>
      <c r="N1" s="7">
        <v>2024</v>
      </c>
      <c r="O1" s="7">
        <v>2024</v>
      </c>
      <c r="P1" s="7">
        <v>2024</v>
      </c>
      <c r="Q1" s="8">
        <v>2024</v>
      </c>
      <c r="R1" s="8">
        <v>2024</v>
      </c>
      <c r="S1" s="7">
        <v>2024</v>
      </c>
      <c r="T1" s="7">
        <v>2024</v>
      </c>
      <c r="U1" s="7">
        <v>2024</v>
      </c>
      <c r="V1" s="7">
        <v>2023</v>
      </c>
      <c r="W1" s="7">
        <v>2023</v>
      </c>
      <c r="X1" s="7">
        <v>2024</v>
      </c>
      <c r="Y1" s="7">
        <v>2024</v>
      </c>
      <c r="Z1" s="7">
        <v>2024</v>
      </c>
      <c r="AH1" s="6"/>
      <c r="AJ1" s="6"/>
      <c r="AK1" s="6"/>
      <c r="AL1" s="6"/>
    </row>
    <row r="2" spans="1:38" x14ac:dyDescent="0.25">
      <c r="A2" s="6" t="s">
        <v>9</v>
      </c>
      <c r="B2" s="7" t="s">
        <v>10</v>
      </c>
      <c r="C2" s="7" t="s">
        <v>10</v>
      </c>
      <c r="D2" s="7" t="s">
        <v>10</v>
      </c>
      <c r="E2" s="7" t="s">
        <v>11</v>
      </c>
      <c r="F2" s="7" t="s">
        <v>10</v>
      </c>
      <c r="G2" s="7" t="s">
        <v>12</v>
      </c>
      <c r="H2" s="7" t="s">
        <v>13</v>
      </c>
      <c r="I2" s="7" t="s">
        <v>14</v>
      </c>
      <c r="J2" s="7" t="s">
        <v>14</v>
      </c>
      <c r="K2" s="7" t="s">
        <v>15</v>
      </c>
      <c r="L2" s="7" t="s">
        <v>14</v>
      </c>
      <c r="M2" s="7" t="s">
        <v>13</v>
      </c>
      <c r="N2" s="7" t="s">
        <v>16</v>
      </c>
      <c r="O2" s="7" t="s">
        <v>16</v>
      </c>
      <c r="P2" s="7" t="s">
        <v>17</v>
      </c>
      <c r="Q2" s="9" t="s">
        <v>18</v>
      </c>
      <c r="R2" s="9" t="s">
        <v>19</v>
      </c>
      <c r="S2" s="7" t="s">
        <v>11</v>
      </c>
      <c r="T2" s="7" t="s">
        <v>10</v>
      </c>
      <c r="U2" s="7" t="s">
        <v>16</v>
      </c>
      <c r="V2" s="7" t="s">
        <v>20</v>
      </c>
      <c r="W2" s="7" t="s">
        <v>17</v>
      </c>
      <c r="X2" s="7" t="s">
        <v>16</v>
      </c>
      <c r="Y2" s="7" t="s">
        <v>21</v>
      </c>
      <c r="Z2" s="7" t="s">
        <v>13</v>
      </c>
      <c r="AH2" s="6"/>
      <c r="AJ2" s="6"/>
      <c r="AK2" s="6"/>
      <c r="AL2" s="6"/>
    </row>
    <row r="3" spans="1:38" x14ac:dyDescent="0.25">
      <c r="A3" s="6" t="s">
        <v>22</v>
      </c>
      <c r="B3" s="7" t="s">
        <v>23</v>
      </c>
      <c r="C3" s="7" t="s">
        <v>24</v>
      </c>
      <c r="D3" s="7" t="s">
        <v>25</v>
      </c>
      <c r="E3" s="7" t="s">
        <v>26</v>
      </c>
      <c r="F3" s="7" t="s">
        <v>27</v>
      </c>
      <c r="G3" s="7" t="s">
        <v>28</v>
      </c>
      <c r="H3" s="7" t="s">
        <v>29</v>
      </c>
      <c r="I3" s="7" t="s">
        <v>30</v>
      </c>
      <c r="J3" s="7" t="s">
        <v>31</v>
      </c>
      <c r="K3" s="7" t="s">
        <v>32</v>
      </c>
      <c r="L3" s="7" t="s">
        <v>33</v>
      </c>
      <c r="M3" s="7" t="s">
        <v>34</v>
      </c>
      <c r="N3" s="7" t="s">
        <v>35</v>
      </c>
      <c r="O3" s="7" t="s">
        <v>36</v>
      </c>
      <c r="P3" s="7" t="s">
        <v>37</v>
      </c>
      <c r="Q3" s="9" t="s">
        <v>38</v>
      </c>
      <c r="R3" s="9" t="s">
        <v>39</v>
      </c>
      <c r="S3" s="7" t="s">
        <v>40</v>
      </c>
      <c r="T3" s="7" t="s">
        <v>41</v>
      </c>
      <c r="U3" s="7" t="s">
        <v>35</v>
      </c>
      <c r="V3" s="7" t="s">
        <v>42</v>
      </c>
      <c r="W3" s="7" t="s">
        <v>43</v>
      </c>
      <c r="X3" s="7" t="s">
        <v>36</v>
      </c>
      <c r="Y3" s="7">
        <v>2</v>
      </c>
      <c r="Z3" s="7" t="s">
        <v>44</v>
      </c>
      <c r="AH3" s="6"/>
      <c r="AJ3" s="6"/>
      <c r="AK3" s="6"/>
      <c r="AL3" s="6"/>
    </row>
    <row r="4" spans="1:38" ht="45" x14ac:dyDescent="0.25">
      <c r="A4" s="6" t="s">
        <v>45</v>
      </c>
      <c r="B4" s="7" t="s">
        <v>46</v>
      </c>
      <c r="C4" s="7" t="s">
        <v>46</v>
      </c>
      <c r="D4" s="7" t="s">
        <v>46</v>
      </c>
      <c r="E4" s="7" t="s">
        <v>47</v>
      </c>
      <c r="F4" s="7" t="s">
        <v>46</v>
      </c>
      <c r="G4" s="7" t="s">
        <v>48</v>
      </c>
      <c r="H4" s="7" t="s">
        <v>49</v>
      </c>
      <c r="I4" s="7" t="s">
        <v>50</v>
      </c>
      <c r="J4" s="7" t="s">
        <v>51</v>
      </c>
      <c r="K4" s="7" t="s">
        <v>52</v>
      </c>
      <c r="L4" s="7" t="s">
        <v>53</v>
      </c>
      <c r="M4" s="7" t="s">
        <v>54</v>
      </c>
      <c r="N4" s="7" t="s">
        <v>55</v>
      </c>
      <c r="O4" s="7" t="s">
        <v>55</v>
      </c>
      <c r="P4" s="7" t="s">
        <v>56</v>
      </c>
      <c r="Q4" s="9" t="s">
        <v>57</v>
      </c>
      <c r="R4" s="9" t="s">
        <v>58</v>
      </c>
      <c r="S4" s="7" t="s">
        <v>59</v>
      </c>
      <c r="T4" s="7" t="s">
        <v>60</v>
      </c>
      <c r="U4" s="7" t="s">
        <v>61</v>
      </c>
      <c r="V4" s="7" t="s">
        <v>62</v>
      </c>
      <c r="W4" s="7" t="s">
        <v>63</v>
      </c>
      <c r="X4" s="7" t="s">
        <v>61</v>
      </c>
      <c r="Y4" s="7" t="s">
        <v>64</v>
      </c>
      <c r="Z4" s="7" t="s">
        <v>65</v>
      </c>
      <c r="AH4" s="6"/>
      <c r="AJ4" s="6"/>
      <c r="AK4" s="6"/>
      <c r="AL4" s="6"/>
    </row>
    <row r="5" spans="1:38" hidden="1" x14ac:dyDescent="0.25">
      <c r="A5" s="6" t="s">
        <v>66</v>
      </c>
      <c r="B5" s="7" t="s">
        <v>67</v>
      </c>
      <c r="C5" s="10">
        <v>0</v>
      </c>
      <c r="D5" s="10">
        <v>0</v>
      </c>
      <c r="E5" s="10">
        <v>0</v>
      </c>
      <c r="F5" s="10">
        <v>0</v>
      </c>
      <c r="G5" s="10">
        <v>0</v>
      </c>
      <c r="H5" s="10">
        <v>0</v>
      </c>
      <c r="I5" s="10">
        <v>0</v>
      </c>
      <c r="J5" s="10">
        <v>0</v>
      </c>
      <c r="K5" s="10">
        <v>0</v>
      </c>
      <c r="L5" s="10">
        <v>0</v>
      </c>
      <c r="M5" s="10">
        <v>0</v>
      </c>
      <c r="N5" s="7">
        <v>0</v>
      </c>
      <c r="O5" s="7">
        <v>0</v>
      </c>
      <c r="P5" s="7">
        <v>0</v>
      </c>
      <c r="Q5" s="9">
        <v>0</v>
      </c>
      <c r="R5" s="9">
        <v>0</v>
      </c>
      <c r="S5" s="7">
        <v>0</v>
      </c>
      <c r="T5" s="10">
        <v>0</v>
      </c>
      <c r="U5" s="7">
        <v>0</v>
      </c>
      <c r="V5" s="7">
        <v>0</v>
      </c>
      <c r="W5" s="10">
        <v>0</v>
      </c>
      <c r="X5" s="7">
        <v>0</v>
      </c>
      <c r="Y5" s="7">
        <v>0</v>
      </c>
      <c r="Z5" s="10">
        <v>0</v>
      </c>
      <c r="AH5" s="6"/>
      <c r="AJ5" s="6"/>
      <c r="AK5" s="6"/>
      <c r="AL5" s="6"/>
    </row>
    <row r="6" spans="1:38" ht="15.75" customHeight="1" x14ac:dyDescent="0.25">
      <c r="A6" s="11" t="s">
        <v>68</v>
      </c>
      <c r="C6" s="12">
        <f t="shared" ref="C6:Z6" si="0">C42</f>
        <v>21968.74</v>
      </c>
      <c r="D6" s="12">
        <f t="shared" si="0"/>
        <v>23346.74</v>
      </c>
      <c r="E6" s="12">
        <f t="shared" si="0"/>
        <v>27610.84</v>
      </c>
      <c r="F6" s="12">
        <f t="shared" si="0"/>
        <v>29918.739999999998</v>
      </c>
      <c r="G6" s="12">
        <f t="shared" si="0"/>
        <v>35531.440000000002</v>
      </c>
      <c r="H6" s="12">
        <f t="shared" si="0"/>
        <v>36257.54</v>
      </c>
      <c r="I6" s="12">
        <f t="shared" si="0"/>
        <v>36417.040000000001</v>
      </c>
      <c r="J6" s="12">
        <f t="shared" si="0"/>
        <v>38589.54</v>
      </c>
      <c r="K6" s="12">
        <f t="shared" si="0"/>
        <v>38743.74</v>
      </c>
      <c r="L6" s="12">
        <f t="shared" si="0"/>
        <v>39040.04</v>
      </c>
      <c r="M6" s="12">
        <f t="shared" si="0"/>
        <v>39437.54</v>
      </c>
      <c r="N6" s="12">
        <f t="shared" si="0"/>
        <v>40926.839999999997</v>
      </c>
      <c r="O6" s="12">
        <f t="shared" si="0"/>
        <v>43126.84</v>
      </c>
      <c r="P6" s="12">
        <f t="shared" si="0"/>
        <v>43460.74</v>
      </c>
      <c r="Q6" s="12">
        <f t="shared" si="0"/>
        <v>44546.74</v>
      </c>
      <c r="R6" s="12">
        <f t="shared" si="0"/>
        <v>44909.24</v>
      </c>
      <c r="S6" s="12">
        <f t="shared" si="0"/>
        <v>45209.74</v>
      </c>
      <c r="T6" s="12">
        <f t="shared" si="0"/>
        <v>46030.74</v>
      </c>
      <c r="U6" s="12">
        <f t="shared" si="0"/>
        <v>46226.84</v>
      </c>
      <c r="V6" s="12">
        <f t="shared" si="0"/>
        <v>45675.44</v>
      </c>
      <c r="W6" s="12">
        <f t="shared" si="0"/>
        <v>47933.440000000002</v>
      </c>
      <c r="X6" s="12">
        <f t="shared" si="0"/>
        <v>52136.84</v>
      </c>
      <c r="Y6" s="12">
        <f t="shared" si="0"/>
        <v>52476.04</v>
      </c>
      <c r="Z6" s="12">
        <f t="shared" si="0"/>
        <v>55102.74</v>
      </c>
    </row>
    <row r="7" spans="1:38" ht="15.75" customHeight="1" x14ac:dyDescent="0.25">
      <c r="A7" s="11" t="s">
        <v>69</v>
      </c>
      <c r="C7" s="13">
        <v>0</v>
      </c>
      <c r="D7" s="13">
        <v>0</v>
      </c>
      <c r="E7" s="13">
        <v>0</v>
      </c>
      <c r="F7" s="13">
        <v>8</v>
      </c>
      <c r="G7" s="13">
        <v>0</v>
      </c>
      <c r="H7" s="13">
        <v>0</v>
      </c>
      <c r="I7" s="13">
        <v>0</v>
      </c>
      <c r="J7" s="13">
        <v>0</v>
      </c>
      <c r="K7" s="13">
        <v>6</v>
      </c>
      <c r="L7" s="13">
        <v>0</v>
      </c>
      <c r="M7" s="13">
        <v>0</v>
      </c>
      <c r="N7" s="13">
        <v>0</v>
      </c>
      <c r="O7" s="13">
        <v>0</v>
      </c>
      <c r="P7" s="13">
        <v>0</v>
      </c>
      <c r="Q7" s="14">
        <v>8</v>
      </c>
      <c r="R7" s="14">
        <v>0</v>
      </c>
      <c r="S7" s="13">
        <v>0</v>
      </c>
      <c r="T7" s="13">
        <v>6</v>
      </c>
      <c r="U7" s="13">
        <v>0</v>
      </c>
      <c r="V7" s="13"/>
      <c r="W7" s="13">
        <v>0</v>
      </c>
      <c r="X7" s="13">
        <v>0</v>
      </c>
      <c r="Y7" s="13">
        <v>0</v>
      </c>
      <c r="Z7" s="13">
        <v>0</v>
      </c>
    </row>
    <row r="8" spans="1:38" ht="15.75" customHeight="1" x14ac:dyDescent="0.25">
      <c r="A8" s="11" t="s">
        <v>70</v>
      </c>
      <c r="C8" s="13">
        <f t="shared" ref="C8:Z8" si="1">C69</f>
        <v>259</v>
      </c>
      <c r="D8" s="13">
        <f t="shared" si="1"/>
        <v>247</v>
      </c>
      <c r="E8" s="13">
        <f t="shared" si="1"/>
        <v>149</v>
      </c>
      <c r="F8" s="13">
        <f t="shared" si="1"/>
        <v>319</v>
      </c>
      <c r="G8" s="13">
        <f t="shared" si="1"/>
        <v>209</v>
      </c>
      <c r="H8" s="13">
        <f t="shared" si="1"/>
        <v>253</v>
      </c>
      <c r="I8" s="13">
        <f t="shared" si="1"/>
        <v>200</v>
      </c>
      <c r="J8" s="13">
        <f t="shared" si="1"/>
        <v>220</v>
      </c>
      <c r="K8" s="13">
        <f t="shared" si="1"/>
        <v>275</v>
      </c>
      <c r="L8" s="13">
        <f t="shared" si="1"/>
        <v>361</v>
      </c>
      <c r="M8" s="13">
        <f t="shared" si="1"/>
        <v>232</v>
      </c>
      <c r="N8" s="15">
        <f t="shared" si="1"/>
        <v>260</v>
      </c>
      <c r="O8" s="15">
        <f t="shared" si="1"/>
        <v>272</v>
      </c>
      <c r="P8" s="13">
        <f t="shared" si="1"/>
        <v>250</v>
      </c>
      <c r="Q8" s="13">
        <f t="shared" si="1"/>
        <v>296</v>
      </c>
      <c r="R8" s="13">
        <f t="shared" si="1"/>
        <v>252</v>
      </c>
      <c r="S8" s="13">
        <f t="shared" si="1"/>
        <v>216</v>
      </c>
      <c r="T8" s="13">
        <f t="shared" si="1"/>
        <v>324</v>
      </c>
      <c r="U8" s="15">
        <f t="shared" si="1"/>
        <v>310</v>
      </c>
      <c r="V8" s="13">
        <f t="shared" si="1"/>
        <v>32</v>
      </c>
      <c r="W8" s="13">
        <f t="shared" si="1"/>
        <v>240</v>
      </c>
      <c r="X8" s="15">
        <f t="shared" si="1"/>
        <v>341</v>
      </c>
      <c r="Y8" s="15">
        <f t="shared" si="1"/>
        <v>320</v>
      </c>
      <c r="Z8" s="13">
        <f t="shared" si="1"/>
        <v>230</v>
      </c>
    </row>
    <row r="9" spans="1:38" ht="15.75" customHeight="1" x14ac:dyDescent="0.25">
      <c r="A9" s="11" t="s">
        <v>71</v>
      </c>
      <c r="C9" s="15">
        <f t="shared" ref="C9:Z9" si="2">C56</f>
        <v>28</v>
      </c>
      <c r="D9" s="15">
        <f t="shared" si="2"/>
        <v>29</v>
      </c>
      <c r="E9" s="15">
        <f t="shared" si="2"/>
        <v>30</v>
      </c>
      <c r="F9" s="15">
        <f t="shared" si="2"/>
        <v>28</v>
      </c>
      <c r="G9" s="15">
        <f t="shared" si="2"/>
        <v>31</v>
      </c>
      <c r="H9" s="15">
        <f t="shared" si="2"/>
        <v>29</v>
      </c>
      <c r="I9" s="15">
        <f t="shared" si="2"/>
        <v>29</v>
      </c>
      <c r="J9" s="15">
        <f t="shared" si="2"/>
        <v>30</v>
      </c>
      <c r="K9" s="15">
        <f t="shared" si="2"/>
        <v>26.5</v>
      </c>
      <c r="L9" s="15">
        <f t="shared" si="2"/>
        <v>24</v>
      </c>
      <c r="M9" s="15">
        <f t="shared" si="2"/>
        <v>29</v>
      </c>
      <c r="N9" s="15">
        <f t="shared" si="2"/>
        <v>28</v>
      </c>
      <c r="O9" s="15">
        <f t="shared" si="2"/>
        <v>25</v>
      </c>
      <c r="P9" s="15">
        <f t="shared" si="2"/>
        <v>33</v>
      </c>
      <c r="Q9" s="15">
        <f t="shared" si="2"/>
        <v>35</v>
      </c>
      <c r="R9" s="15">
        <f t="shared" si="2"/>
        <v>28</v>
      </c>
      <c r="S9" s="15">
        <f t="shared" si="2"/>
        <v>33</v>
      </c>
      <c r="T9" s="15">
        <f t="shared" si="2"/>
        <v>37</v>
      </c>
      <c r="U9" s="15">
        <f t="shared" si="2"/>
        <v>28</v>
      </c>
      <c r="V9" s="15">
        <f t="shared" si="2"/>
        <v>41</v>
      </c>
      <c r="W9" s="15">
        <f t="shared" si="2"/>
        <v>49</v>
      </c>
      <c r="X9" s="15">
        <f t="shared" si="2"/>
        <v>26</v>
      </c>
      <c r="Y9" s="15">
        <f t="shared" si="2"/>
        <v>29</v>
      </c>
      <c r="Z9" s="15">
        <f t="shared" si="2"/>
        <v>38</v>
      </c>
    </row>
    <row r="10" spans="1:38" ht="15.75" customHeight="1" x14ac:dyDescent="0.25">
      <c r="A10" s="11" t="s">
        <v>72</v>
      </c>
      <c r="C10" s="13">
        <v>93.9</v>
      </c>
      <c r="D10" s="13">
        <v>96.5</v>
      </c>
      <c r="E10" s="13">
        <v>92.4</v>
      </c>
      <c r="F10" s="13"/>
      <c r="G10" s="13">
        <v>99.9</v>
      </c>
      <c r="H10" s="13">
        <v>99.7</v>
      </c>
      <c r="I10" s="13">
        <v>99</v>
      </c>
      <c r="J10" s="13">
        <v>106.5</v>
      </c>
      <c r="K10" s="13">
        <v>93</v>
      </c>
      <c r="L10" s="13">
        <v>103</v>
      </c>
      <c r="M10" s="13">
        <v>103</v>
      </c>
      <c r="N10" s="13">
        <v>107</v>
      </c>
      <c r="O10" s="13">
        <v>97</v>
      </c>
      <c r="P10" s="13">
        <v>101.1</v>
      </c>
      <c r="Q10" s="14">
        <v>111.7</v>
      </c>
      <c r="R10" s="14">
        <v>94.4</v>
      </c>
      <c r="S10" s="13">
        <v>101.2</v>
      </c>
      <c r="T10" s="13"/>
      <c r="U10" s="13">
        <v>107</v>
      </c>
      <c r="V10" s="13">
        <v>97</v>
      </c>
      <c r="W10" s="13">
        <v>116</v>
      </c>
      <c r="X10" s="13">
        <v>97</v>
      </c>
      <c r="Y10" s="13">
        <v>89</v>
      </c>
      <c r="Z10" s="13">
        <v>160.30000000000001</v>
      </c>
    </row>
    <row r="11" spans="1:38" ht="15.75" customHeight="1" x14ac:dyDescent="0.25">
      <c r="A11" s="11" t="s">
        <v>73</v>
      </c>
      <c r="C11" s="13">
        <v>16.600000000000001</v>
      </c>
      <c r="D11" s="13">
        <v>16.3</v>
      </c>
      <c r="E11" s="13">
        <v>23.6</v>
      </c>
      <c r="F11" s="13"/>
      <c r="G11" s="13">
        <v>30.2</v>
      </c>
      <c r="H11" s="13">
        <v>22.8</v>
      </c>
      <c r="I11" s="13">
        <v>25.5</v>
      </c>
      <c r="J11" s="13">
        <v>27.2</v>
      </c>
      <c r="K11" s="13">
        <v>11.2</v>
      </c>
      <c r="L11" s="13">
        <v>11.2</v>
      </c>
      <c r="M11" s="13">
        <v>24.4</v>
      </c>
      <c r="N11" s="13">
        <v>30.2</v>
      </c>
      <c r="O11" s="13">
        <v>21</v>
      </c>
      <c r="P11" s="13">
        <v>29.7</v>
      </c>
      <c r="Q11" s="14">
        <v>25.2</v>
      </c>
      <c r="R11" s="14">
        <v>27.7</v>
      </c>
      <c r="S11" s="13">
        <v>22.8</v>
      </c>
      <c r="T11" s="13">
        <v>30.5</v>
      </c>
      <c r="U11" s="13">
        <v>30.2</v>
      </c>
      <c r="V11" s="13"/>
      <c r="W11" s="13">
        <v>52.8</v>
      </c>
      <c r="X11" s="13">
        <v>21</v>
      </c>
      <c r="Y11" s="13">
        <v>14.4</v>
      </c>
      <c r="Z11" s="13">
        <v>20.2</v>
      </c>
    </row>
    <row r="12" spans="1:38" ht="15.75" customHeight="1" x14ac:dyDescent="0.25">
      <c r="A12" s="11" t="s">
        <v>74</v>
      </c>
      <c r="C12" s="13">
        <v>0</v>
      </c>
      <c r="D12" s="13">
        <v>0</v>
      </c>
      <c r="E12" s="13">
        <v>0</v>
      </c>
      <c r="F12" s="13">
        <v>0</v>
      </c>
      <c r="G12" s="13">
        <v>0</v>
      </c>
      <c r="H12" s="13">
        <v>0</v>
      </c>
      <c r="I12" s="13">
        <v>0</v>
      </c>
      <c r="J12" s="13">
        <v>0.85</v>
      </c>
      <c r="K12" s="13">
        <v>0.2</v>
      </c>
      <c r="L12" s="13">
        <v>0.5</v>
      </c>
      <c r="M12" s="13">
        <v>0</v>
      </c>
      <c r="N12" s="13">
        <v>4.0999999999999996</v>
      </c>
      <c r="O12" s="13">
        <v>3.1</v>
      </c>
      <c r="P12" s="13">
        <v>4.7</v>
      </c>
      <c r="Q12" s="14">
        <v>0</v>
      </c>
      <c r="R12" s="14">
        <v>0</v>
      </c>
      <c r="S12" s="13">
        <v>0</v>
      </c>
      <c r="T12" s="13">
        <v>0</v>
      </c>
      <c r="U12" s="13">
        <v>4.0999999999999996</v>
      </c>
      <c r="V12" s="13"/>
      <c r="W12" s="13">
        <v>14.1</v>
      </c>
      <c r="X12" s="13">
        <v>3.1</v>
      </c>
      <c r="Y12" s="13">
        <v>1.2</v>
      </c>
      <c r="Z12" s="13">
        <v>1.8</v>
      </c>
    </row>
    <row r="13" spans="1:38" ht="15.75" customHeight="1" x14ac:dyDescent="0.25">
      <c r="A13" s="11" t="s">
        <v>75</v>
      </c>
      <c r="C13" s="13">
        <v>3</v>
      </c>
      <c r="D13" s="13">
        <v>3</v>
      </c>
      <c r="E13" s="13">
        <v>3</v>
      </c>
      <c r="F13" s="13">
        <v>3</v>
      </c>
      <c r="G13" s="13">
        <v>4</v>
      </c>
      <c r="H13" s="13">
        <v>5</v>
      </c>
      <c r="I13" s="13">
        <v>5</v>
      </c>
      <c r="J13" s="13">
        <v>5</v>
      </c>
      <c r="K13" s="13">
        <v>4</v>
      </c>
      <c r="L13" s="13">
        <v>5</v>
      </c>
      <c r="M13" s="13">
        <v>5</v>
      </c>
      <c r="N13" s="13">
        <v>4</v>
      </c>
      <c r="O13" s="13">
        <v>4</v>
      </c>
      <c r="P13" s="13">
        <v>3</v>
      </c>
      <c r="Q13" s="13">
        <v>3</v>
      </c>
      <c r="R13" s="13">
        <v>3</v>
      </c>
      <c r="S13" s="13">
        <v>3</v>
      </c>
      <c r="T13" s="13">
        <v>3</v>
      </c>
      <c r="U13" s="13">
        <v>4</v>
      </c>
      <c r="V13" s="13"/>
      <c r="W13" s="13">
        <v>3</v>
      </c>
      <c r="X13" s="13">
        <v>4</v>
      </c>
      <c r="Y13" s="13">
        <v>4</v>
      </c>
      <c r="Z13" s="13">
        <v>5</v>
      </c>
    </row>
    <row r="14" spans="1:38" ht="15.75" customHeight="1" x14ac:dyDescent="0.25">
      <c r="A14" s="11" t="s">
        <v>76</v>
      </c>
      <c r="C14" s="16">
        <v>36000</v>
      </c>
      <c r="D14" s="16">
        <v>36000</v>
      </c>
      <c r="E14" s="16">
        <v>36000</v>
      </c>
      <c r="F14" s="16">
        <v>36000</v>
      </c>
      <c r="G14" s="16">
        <v>50000</v>
      </c>
      <c r="H14" s="16">
        <v>60000</v>
      </c>
      <c r="I14" s="16">
        <v>60000</v>
      </c>
      <c r="J14" s="16">
        <v>60000</v>
      </c>
      <c r="K14" s="16">
        <v>50000</v>
      </c>
      <c r="L14" s="16">
        <v>60000</v>
      </c>
      <c r="M14" s="16">
        <v>60000</v>
      </c>
      <c r="N14" s="16">
        <v>50000</v>
      </c>
      <c r="O14" s="16">
        <v>50000</v>
      </c>
      <c r="P14" s="16">
        <v>36000</v>
      </c>
      <c r="Q14" s="16">
        <v>36000</v>
      </c>
      <c r="R14" s="16">
        <v>36000</v>
      </c>
      <c r="S14" s="16">
        <v>36000</v>
      </c>
      <c r="T14" s="16">
        <v>36000</v>
      </c>
      <c r="U14" s="16">
        <v>50000</v>
      </c>
      <c r="V14" s="16"/>
      <c r="W14" s="16">
        <v>36000</v>
      </c>
      <c r="X14" s="16">
        <v>50000</v>
      </c>
      <c r="Y14" s="16">
        <v>50000</v>
      </c>
      <c r="Z14" s="16">
        <v>60000</v>
      </c>
    </row>
    <row r="15" spans="1:38" ht="15.75" customHeight="1" x14ac:dyDescent="0.25">
      <c r="A15" s="11" t="s">
        <v>77</v>
      </c>
      <c r="C15" s="13" t="s">
        <v>78</v>
      </c>
      <c r="D15" s="13" t="s">
        <v>78</v>
      </c>
      <c r="E15" s="13" t="s">
        <v>78</v>
      </c>
      <c r="F15" s="13" t="s">
        <v>78</v>
      </c>
      <c r="G15" s="13" t="s">
        <v>78</v>
      </c>
      <c r="H15" s="13" t="s">
        <v>78</v>
      </c>
      <c r="I15" s="13" t="s">
        <v>78</v>
      </c>
      <c r="J15" s="13" t="s">
        <v>78</v>
      </c>
      <c r="K15" s="13" t="s">
        <v>78</v>
      </c>
      <c r="L15" s="13" t="s">
        <v>78</v>
      </c>
      <c r="M15" s="13" t="s">
        <v>78</v>
      </c>
      <c r="N15" s="13" t="s">
        <v>79</v>
      </c>
      <c r="O15" s="13" t="s">
        <v>79</v>
      </c>
      <c r="P15" s="13" t="s">
        <v>78</v>
      </c>
      <c r="Q15" s="13" t="s">
        <v>78</v>
      </c>
      <c r="R15" s="13" t="s">
        <v>78</v>
      </c>
      <c r="S15" s="13" t="s">
        <v>78</v>
      </c>
      <c r="T15" s="13" t="s">
        <v>78</v>
      </c>
      <c r="U15" s="13" t="s">
        <v>79</v>
      </c>
      <c r="V15" s="13" t="s">
        <v>78</v>
      </c>
      <c r="W15" s="13" t="s">
        <v>78</v>
      </c>
      <c r="X15" s="13" t="s">
        <v>79</v>
      </c>
      <c r="Y15" s="13" t="s">
        <v>79</v>
      </c>
      <c r="Z15" s="13" t="s">
        <v>78</v>
      </c>
    </row>
    <row r="16" spans="1:38" ht="15.75" customHeight="1" x14ac:dyDescent="0.25">
      <c r="A16" s="11" t="s">
        <v>80</v>
      </c>
      <c r="C16" s="13" t="s">
        <v>81</v>
      </c>
      <c r="D16" s="13" t="s">
        <v>81</v>
      </c>
      <c r="E16" s="13" t="s">
        <v>81</v>
      </c>
      <c r="F16" s="13" t="s">
        <v>81</v>
      </c>
      <c r="G16" s="13" t="s">
        <v>81</v>
      </c>
      <c r="H16" s="13" t="s">
        <v>82</v>
      </c>
      <c r="I16" s="13" t="s">
        <v>83</v>
      </c>
      <c r="J16" s="13" t="s">
        <v>82</v>
      </c>
      <c r="K16" s="13" t="s">
        <v>81</v>
      </c>
      <c r="L16" s="13" t="s">
        <v>82</v>
      </c>
      <c r="M16" s="13" t="s">
        <v>82</v>
      </c>
      <c r="N16" s="13" t="s">
        <v>81</v>
      </c>
      <c r="O16" s="13" t="s">
        <v>81</v>
      </c>
      <c r="P16" s="13" t="s">
        <v>81</v>
      </c>
      <c r="Q16" s="13" t="s">
        <v>81</v>
      </c>
      <c r="R16" s="13" t="s">
        <v>81</v>
      </c>
      <c r="S16" s="13" t="s">
        <v>81</v>
      </c>
      <c r="T16" s="13" t="s">
        <v>81</v>
      </c>
      <c r="U16" s="13" t="s">
        <v>81</v>
      </c>
      <c r="V16" s="13" t="s">
        <v>81</v>
      </c>
      <c r="W16" s="13" t="s">
        <v>82</v>
      </c>
      <c r="X16" s="13" t="s">
        <v>81</v>
      </c>
      <c r="Y16" s="13" t="s">
        <v>81</v>
      </c>
      <c r="Z16" s="13" t="s">
        <v>82</v>
      </c>
    </row>
    <row r="17" spans="1:26" ht="15.75" customHeight="1" x14ac:dyDescent="0.25">
      <c r="A17" s="11" t="s">
        <v>84</v>
      </c>
      <c r="C17" s="13">
        <v>5</v>
      </c>
      <c r="D17" s="13">
        <v>5</v>
      </c>
      <c r="E17" s="13">
        <v>5</v>
      </c>
      <c r="F17" s="13">
        <v>5</v>
      </c>
      <c r="G17" s="13">
        <v>5</v>
      </c>
      <c r="H17" s="13">
        <v>5</v>
      </c>
      <c r="I17" s="13">
        <v>5</v>
      </c>
      <c r="J17" s="13">
        <v>5</v>
      </c>
      <c r="K17" s="13">
        <v>5</v>
      </c>
      <c r="L17" s="13">
        <v>5</v>
      </c>
      <c r="M17" s="13">
        <v>5</v>
      </c>
      <c r="N17" s="13">
        <v>5</v>
      </c>
      <c r="O17" s="13">
        <v>5</v>
      </c>
      <c r="P17" s="13">
        <v>5</v>
      </c>
      <c r="Q17" s="13">
        <v>5</v>
      </c>
      <c r="R17" s="13">
        <v>5</v>
      </c>
      <c r="S17" s="13">
        <v>5</v>
      </c>
      <c r="T17" s="13">
        <v>5</v>
      </c>
      <c r="U17" s="13">
        <v>5</v>
      </c>
      <c r="V17" s="13">
        <v>5</v>
      </c>
      <c r="W17" s="13">
        <v>5</v>
      </c>
      <c r="X17" s="13">
        <v>5</v>
      </c>
      <c r="Y17" s="13">
        <v>5</v>
      </c>
      <c r="Z17" s="13">
        <v>7</v>
      </c>
    </row>
    <row r="18" spans="1:26" ht="15.75" customHeight="1" x14ac:dyDescent="0.25">
      <c r="A18" s="11" t="s">
        <v>85</v>
      </c>
      <c r="C18" s="13" t="s">
        <v>86</v>
      </c>
      <c r="D18" s="13" t="s">
        <v>86</v>
      </c>
      <c r="E18" s="13" t="s">
        <v>86</v>
      </c>
      <c r="F18" s="13" t="s">
        <v>86</v>
      </c>
      <c r="G18" s="13" t="s">
        <v>55</v>
      </c>
      <c r="H18" s="13" t="s">
        <v>86</v>
      </c>
      <c r="I18" s="13" t="s">
        <v>86</v>
      </c>
      <c r="J18" s="13" t="s">
        <v>55</v>
      </c>
      <c r="K18" s="13" t="s">
        <v>55</v>
      </c>
      <c r="L18" s="13" t="s">
        <v>55</v>
      </c>
      <c r="M18" s="13" t="s">
        <v>55</v>
      </c>
      <c r="N18" s="13" t="s">
        <v>55</v>
      </c>
      <c r="O18" s="13" t="s">
        <v>55</v>
      </c>
      <c r="P18" s="13" t="s">
        <v>55</v>
      </c>
      <c r="Q18" s="14" t="s">
        <v>86</v>
      </c>
      <c r="R18" s="14" t="s">
        <v>86</v>
      </c>
      <c r="S18" s="13" t="s">
        <v>86</v>
      </c>
      <c r="T18" s="13" t="s">
        <v>55</v>
      </c>
      <c r="U18" s="13" t="s">
        <v>87</v>
      </c>
      <c r="V18" s="13"/>
      <c r="W18" s="13" t="s">
        <v>87</v>
      </c>
      <c r="X18" s="13" t="s">
        <v>87</v>
      </c>
      <c r="Y18" s="13" t="s">
        <v>55</v>
      </c>
      <c r="Z18" s="13" t="s">
        <v>55</v>
      </c>
    </row>
    <row r="19" spans="1:26" ht="15.75" customHeight="1" x14ac:dyDescent="0.25">
      <c r="A19" s="11" t="s">
        <v>88</v>
      </c>
      <c r="C19" s="13" t="s">
        <v>81</v>
      </c>
      <c r="D19" s="13" t="s">
        <v>81</v>
      </c>
      <c r="E19" s="13" t="s">
        <v>83</v>
      </c>
      <c r="F19" s="13" t="s">
        <v>82</v>
      </c>
      <c r="G19" s="13" t="s">
        <v>83</v>
      </c>
      <c r="H19" s="13" t="s">
        <v>83</v>
      </c>
      <c r="I19" s="13" t="s">
        <v>81</v>
      </c>
      <c r="J19" s="13" t="s">
        <v>83</v>
      </c>
      <c r="K19" s="13" t="s">
        <v>82</v>
      </c>
      <c r="L19" s="13" t="s">
        <v>81</v>
      </c>
      <c r="M19" s="13" t="s">
        <v>83</v>
      </c>
      <c r="N19" s="13" t="s">
        <v>82</v>
      </c>
      <c r="O19" s="13" t="s">
        <v>82</v>
      </c>
      <c r="P19" s="13" t="s">
        <v>81</v>
      </c>
      <c r="Q19" s="14" t="s">
        <v>82</v>
      </c>
      <c r="R19" s="14" t="s">
        <v>82</v>
      </c>
      <c r="S19" s="13" t="s">
        <v>82</v>
      </c>
      <c r="T19" s="13" t="s">
        <v>82</v>
      </c>
      <c r="U19" s="13" t="s">
        <v>82</v>
      </c>
      <c r="V19" s="13" t="s">
        <v>82</v>
      </c>
      <c r="W19" s="13" t="s">
        <v>81</v>
      </c>
      <c r="X19" s="13" t="s">
        <v>82</v>
      </c>
      <c r="Y19" s="13" t="s">
        <v>82</v>
      </c>
      <c r="Z19" s="13" t="s">
        <v>82</v>
      </c>
    </row>
    <row r="20" spans="1:26" ht="15.75" customHeight="1" x14ac:dyDescent="0.25">
      <c r="A20" s="17" t="s">
        <v>89</v>
      </c>
      <c r="C20" s="13">
        <v>55</v>
      </c>
      <c r="D20" s="13">
        <v>55</v>
      </c>
      <c r="E20" s="13">
        <v>50</v>
      </c>
      <c r="F20" s="13">
        <v>150</v>
      </c>
      <c r="G20" s="13">
        <v>140</v>
      </c>
      <c r="H20" s="13">
        <v>85</v>
      </c>
      <c r="I20" s="13">
        <v>100</v>
      </c>
      <c r="J20" s="13">
        <v>350</v>
      </c>
      <c r="K20" s="13">
        <v>175</v>
      </c>
      <c r="L20" s="13">
        <v>350</v>
      </c>
      <c r="M20" s="13">
        <v>350</v>
      </c>
      <c r="N20" s="13">
        <v>170</v>
      </c>
      <c r="O20" s="13">
        <v>170</v>
      </c>
      <c r="P20" s="13">
        <v>110</v>
      </c>
      <c r="Q20" s="14">
        <v>150</v>
      </c>
      <c r="R20" s="14">
        <v>150</v>
      </c>
      <c r="S20" s="13">
        <v>130</v>
      </c>
      <c r="T20" s="13">
        <v>190</v>
      </c>
      <c r="U20" s="13">
        <v>250</v>
      </c>
      <c r="V20" s="13"/>
      <c r="W20" s="13">
        <v>150</v>
      </c>
      <c r="X20" s="13">
        <v>250</v>
      </c>
      <c r="Y20" s="13">
        <v>205</v>
      </c>
      <c r="Z20" s="13">
        <v>350</v>
      </c>
    </row>
    <row r="21" spans="1:26" ht="15.75" customHeight="1" x14ac:dyDescent="0.25">
      <c r="A21" s="17" t="s">
        <v>90</v>
      </c>
      <c r="C21" s="13">
        <v>0</v>
      </c>
      <c r="D21" s="13">
        <v>0</v>
      </c>
      <c r="E21" s="13">
        <v>0</v>
      </c>
      <c r="F21" s="13">
        <v>1500</v>
      </c>
      <c r="G21" s="13">
        <v>2000</v>
      </c>
      <c r="H21" s="13">
        <v>0</v>
      </c>
      <c r="I21" s="13">
        <v>0</v>
      </c>
      <c r="J21" s="13">
        <v>0</v>
      </c>
      <c r="K21" s="13">
        <v>2000</v>
      </c>
      <c r="L21" s="13">
        <v>0</v>
      </c>
      <c r="M21" s="13">
        <v>0</v>
      </c>
      <c r="N21" s="13">
        <v>3500</v>
      </c>
      <c r="O21" s="13">
        <v>0</v>
      </c>
      <c r="P21" s="13">
        <v>0</v>
      </c>
      <c r="Q21" s="14">
        <v>1500</v>
      </c>
      <c r="R21" s="14">
        <v>0</v>
      </c>
      <c r="S21" s="13">
        <v>0</v>
      </c>
      <c r="T21" s="13">
        <v>3500</v>
      </c>
      <c r="U21" s="13">
        <v>3500</v>
      </c>
      <c r="V21" s="13"/>
      <c r="W21" s="13">
        <v>5000</v>
      </c>
      <c r="X21" s="13">
        <v>0</v>
      </c>
      <c r="Y21" s="13">
        <v>2000</v>
      </c>
      <c r="Z21" s="13">
        <v>5000</v>
      </c>
    </row>
    <row r="22" spans="1:26" ht="15.75" customHeight="1" x14ac:dyDescent="0.25">
      <c r="A22" s="18"/>
      <c r="Q22" s="19"/>
      <c r="R22" s="19"/>
    </row>
    <row r="23" spans="1:26" ht="15.75" customHeight="1" x14ac:dyDescent="0.25">
      <c r="A23" s="18"/>
      <c r="Q23" s="19"/>
      <c r="R23" s="19"/>
    </row>
    <row r="24" spans="1:26" ht="15.75" customHeight="1" x14ac:dyDescent="0.25">
      <c r="A24" s="18"/>
      <c r="Q24" s="19"/>
      <c r="R24" s="19"/>
    </row>
    <row r="25" spans="1:26" ht="15.75" customHeight="1" x14ac:dyDescent="0.25">
      <c r="A25" s="18"/>
      <c r="Q25" s="19"/>
      <c r="R25" s="19"/>
    </row>
    <row r="26" spans="1:26" x14ac:dyDescent="0.25">
      <c r="A26" s="20" t="s">
        <v>91</v>
      </c>
      <c r="B26" s="21"/>
      <c r="C26" s="21">
        <v>26500</v>
      </c>
      <c r="D26" s="21">
        <v>27800</v>
      </c>
      <c r="E26" s="21">
        <v>28140</v>
      </c>
      <c r="F26" s="22">
        <v>34995</v>
      </c>
      <c r="G26" s="22">
        <v>38995</v>
      </c>
      <c r="H26" s="21">
        <v>39600</v>
      </c>
      <c r="I26" s="22">
        <v>32675</v>
      </c>
      <c r="J26" s="22">
        <v>41800</v>
      </c>
      <c r="K26" s="22">
        <v>34950</v>
      </c>
      <c r="L26" s="22">
        <v>42450</v>
      </c>
      <c r="M26" s="22">
        <v>42600</v>
      </c>
      <c r="N26" s="21">
        <v>43990</v>
      </c>
      <c r="O26" s="21">
        <v>38990</v>
      </c>
      <c r="P26" s="22">
        <v>38895</v>
      </c>
      <c r="Q26" s="23">
        <v>47400</v>
      </c>
      <c r="R26" s="22">
        <v>43070</v>
      </c>
      <c r="S26" s="22">
        <v>40980</v>
      </c>
      <c r="T26" s="21">
        <v>48800</v>
      </c>
      <c r="U26" s="21">
        <v>48990</v>
      </c>
      <c r="V26" s="21">
        <v>51095</v>
      </c>
      <c r="W26" s="21">
        <v>49995</v>
      </c>
      <c r="X26" s="21">
        <v>47490</v>
      </c>
      <c r="Y26" s="21">
        <v>47800</v>
      </c>
      <c r="Z26" s="21">
        <v>54900</v>
      </c>
    </row>
    <row r="27" spans="1:26" x14ac:dyDescent="0.25">
      <c r="A27" s="24" t="s">
        <v>92</v>
      </c>
      <c r="B27" s="22"/>
      <c r="C27" s="22"/>
      <c r="D27" s="22"/>
      <c r="E27" s="22"/>
      <c r="F27" s="22">
        <v>0</v>
      </c>
      <c r="G27" s="22">
        <v>0</v>
      </c>
      <c r="H27" s="22">
        <v>0</v>
      </c>
      <c r="I27" s="22"/>
      <c r="J27" s="22"/>
      <c r="K27" s="22"/>
      <c r="L27" s="22"/>
      <c r="M27" s="22"/>
      <c r="N27" s="22">
        <v>0</v>
      </c>
      <c r="O27" s="22">
        <v>0</v>
      </c>
      <c r="P27" s="22">
        <v>0</v>
      </c>
      <c r="Q27" s="23">
        <v>0</v>
      </c>
      <c r="R27" s="22">
        <v>0</v>
      </c>
      <c r="S27" s="22">
        <v>0</v>
      </c>
      <c r="T27" s="22">
        <v>0</v>
      </c>
      <c r="U27" s="22">
        <v>0</v>
      </c>
      <c r="V27" s="22">
        <v>0</v>
      </c>
      <c r="W27" s="22">
        <v>0</v>
      </c>
      <c r="X27" s="22">
        <v>0</v>
      </c>
      <c r="Y27" s="22">
        <v>0</v>
      </c>
      <c r="Z27" s="22">
        <v>0</v>
      </c>
    </row>
    <row r="28" spans="1:26" x14ac:dyDescent="0.25">
      <c r="A28" s="24" t="s">
        <v>93</v>
      </c>
      <c r="B28" s="22"/>
      <c r="C28" s="22">
        <v>995</v>
      </c>
      <c r="D28" s="22">
        <v>995</v>
      </c>
      <c r="E28" s="22">
        <v>1140</v>
      </c>
      <c r="F28" s="22">
        <v>0</v>
      </c>
      <c r="G28" s="22">
        <v>1295</v>
      </c>
      <c r="H28" s="22">
        <v>1375</v>
      </c>
      <c r="I28" s="22">
        <v>1375</v>
      </c>
      <c r="J28" s="22">
        <v>1375</v>
      </c>
      <c r="K28" s="22">
        <v>1295</v>
      </c>
      <c r="L28" s="22">
        <v>1150</v>
      </c>
      <c r="M28" s="22">
        <v>1375</v>
      </c>
      <c r="N28" s="22">
        <v>1390</v>
      </c>
      <c r="O28" s="22">
        <v>1390</v>
      </c>
      <c r="P28" s="22">
        <v>1800</v>
      </c>
      <c r="Q28" s="23">
        <v>1395</v>
      </c>
      <c r="R28" s="22">
        <v>1350</v>
      </c>
      <c r="S28" s="22">
        <v>1365</v>
      </c>
      <c r="T28" s="22">
        <v>1395</v>
      </c>
      <c r="U28" s="22">
        <v>1390</v>
      </c>
      <c r="V28" s="22">
        <v>1595</v>
      </c>
      <c r="W28" s="22">
        <v>1995</v>
      </c>
      <c r="X28" s="22">
        <v>1390</v>
      </c>
      <c r="Y28" s="22">
        <v>1400</v>
      </c>
      <c r="Z28" s="22">
        <v>1495</v>
      </c>
    </row>
    <row r="29" spans="1:26" x14ac:dyDescent="0.25">
      <c r="A29" s="25" t="s">
        <v>94</v>
      </c>
      <c r="B29" s="22"/>
      <c r="C29" s="22">
        <f t="shared" ref="C29:Z29" si="3">SUM(C26:C28)</f>
        <v>27495</v>
      </c>
      <c r="D29" s="22">
        <f t="shared" si="3"/>
        <v>28795</v>
      </c>
      <c r="E29" s="22">
        <f t="shared" si="3"/>
        <v>29280</v>
      </c>
      <c r="F29" s="22">
        <f t="shared" si="3"/>
        <v>34995</v>
      </c>
      <c r="G29" s="22">
        <f t="shared" si="3"/>
        <v>40290</v>
      </c>
      <c r="H29" s="22">
        <f t="shared" si="3"/>
        <v>40975</v>
      </c>
      <c r="I29" s="22">
        <f t="shared" si="3"/>
        <v>34050</v>
      </c>
      <c r="J29" s="22">
        <f t="shared" si="3"/>
        <v>43175</v>
      </c>
      <c r="K29" s="22">
        <f t="shared" si="3"/>
        <v>36245</v>
      </c>
      <c r="L29" s="22">
        <f t="shared" si="3"/>
        <v>43600</v>
      </c>
      <c r="M29" s="22">
        <f t="shared" si="3"/>
        <v>43975</v>
      </c>
      <c r="N29" s="22">
        <f t="shared" si="3"/>
        <v>45380</v>
      </c>
      <c r="O29" s="22">
        <f t="shared" si="3"/>
        <v>40380</v>
      </c>
      <c r="P29" s="22">
        <f t="shared" si="3"/>
        <v>40695</v>
      </c>
      <c r="Q29" s="23">
        <f t="shared" si="3"/>
        <v>48795</v>
      </c>
      <c r="R29" s="22">
        <f t="shared" si="3"/>
        <v>44420</v>
      </c>
      <c r="S29" s="22">
        <f t="shared" si="3"/>
        <v>42345</v>
      </c>
      <c r="T29" s="22">
        <f t="shared" si="3"/>
        <v>50195</v>
      </c>
      <c r="U29" s="22">
        <f t="shared" si="3"/>
        <v>50380</v>
      </c>
      <c r="V29" s="22">
        <f t="shared" si="3"/>
        <v>52690</v>
      </c>
      <c r="W29" s="22">
        <f t="shared" si="3"/>
        <v>51990</v>
      </c>
      <c r="X29" s="22">
        <f t="shared" si="3"/>
        <v>48880</v>
      </c>
      <c r="Y29" s="22">
        <f t="shared" si="3"/>
        <v>49200</v>
      </c>
      <c r="Z29" s="22">
        <f t="shared" si="3"/>
        <v>56395</v>
      </c>
    </row>
    <row r="30" spans="1:26" x14ac:dyDescent="0.25">
      <c r="A30" s="24" t="s">
        <v>95</v>
      </c>
      <c r="B30" s="22"/>
      <c r="C30" s="22"/>
      <c r="D30" s="22"/>
      <c r="E30" s="22"/>
      <c r="F30" s="22"/>
      <c r="G30" s="22"/>
      <c r="H30" s="22"/>
      <c r="I30" s="22"/>
      <c r="J30" s="22"/>
      <c r="K30" s="22"/>
      <c r="L30" s="22"/>
      <c r="M30" s="22"/>
      <c r="N30" s="22">
        <v>0</v>
      </c>
      <c r="O30" s="22">
        <v>0</v>
      </c>
      <c r="P30" s="22"/>
      <c r="Q30" s="26"/>
      <c r="R30" s="22"/>
      <c r="S30" s="22"/>
      <c r="T30" s="22"/>
      <c r="U30" s="22">
        <v>0</v>
      </c>
      <c r="V30" s="22"/>
      <c r="W30" s="22"/>
      <c r="X30" s="22">
        <v>0</v>
      </c>
      <c r="Y30" s="22">
        <v>0</v>
      </c>
      <c r="Z30" s="22"/>
    </row>
    <row r="31" spans="1:26" x14ac:dyDescent="0.25">
      <c r="A31" s="27" t="s">
        <v>96</v>
      </c>
      <c r="B31" s="28">
        <v>15988</v>
      </c>
      <c r="C31" s="21">
        <f t="shared" ref="C31:Z31" si="4">SUM(C29:C30)</f>
        <v>27495</v>
      </c>
      <c r="D31" s="21">
        <f t="shared" si="4"/>
        <v>28795</v>
      </c>
      <c r="E31" s="21">
        <f t="shared" si="4"/>
        <v>29280</v>
      </c>
      <c r="F31" s="21">
        <f t="shared" si="4"/>
        <v>34995</v>
      </c>
      <c r="G31" s="21">
        <f t="shared" si="4"/>
        <v>40290</v>
      </c>
      <c r="H31" s="21">
        <f t="shared" si="4"/>
        <v>40975</v>
      </c>
      <c r="I31" s="21">
        <f t="shared" si="4"/>
        <v>34050</v>
      </c>
      <c r="J31" s="21">
        <f t="shared" si="4"/>
        <v>43175</v>
      </c>
      <c r="K31" s="21">
        <f t="shared" si="4"/>
        <v>36245</v>
      </c>
      <c r="L31" s="21">
        <f t="shared" si="4"/>
        <v>43600</v>
      </c>
      <c r="M31" s="21">
        <f t="shared" si="4"/>
        <v>43975</v>
      </c>
      <c r="N31" s="21">
        <f t="shared" si="4"/>
        <v>45380</v>
      </c>
      <c r="O31" s="21">
        <f t="shared" si="4"/>
        <v>40380</v>
      </c>
      <c r="P31" s="21">
        <f t="shared" si="4"/>
        <v>40695</v>
      </c>
      <c r="Q31" s="23">
        <f t="shared" si="4"/>
        <v>48795</v>
      </c>
      <c r="R31" s="21">
        <f t="shared" si="4"/>
        <v>44420</v>
      </c>
      <c r="S31" s="21">
        <f t="shared" si="4"/>
        <v>42345</v>
      </c>
      <c r="T31" s="21">
        <f t="shared" si="4"/>
        <v>50195</v>
      </c>
      <c r="U31" s="21">
        <f t="shared" si="4"/>
        <v>50380</v>
      </c>
      <c r="V31" s="21">
        <f t="shared" si="4"/>
        <v>52690</v>
      </c>
      <c r="W31" s="21">
        <f t="shared" si="4"/>
        <v>51990</v>
      </c>
      <c r="X31" s="21">
        <f t="shared" si="4"/>
        <v>48880</v>
      </c>
      <c r="Y31" s="21">
        <f t="shared" si="4"/>
        <v>49200</v>
      </c>
      <c r="Z31" s="21">
        <f t="shared" si="4"/>
        <v>56395</v>
      </c>
    </row>
    <row r="32" spans="1:26" x14ac:dyDescent="0.25">
      <c r="A32" s="24" t="s">
        <v>97</v>
      </c>
      <c r="B32" s="22">
        <v>0</v>
      </c>
      <c r="C32" s="22">
        <v>260</v>
      </c>
      <c r="D32" s="22">
        <v>260</v>
      </c>
      <c r="E32" s="22">
        <v>260</v>
      </c>
      <c r="F32" s="22">
        <v>260</v>
      </c>
      <c r="G32" s="22">
        <v>260</v>
      </c>
      <c r="H32" s="22">
        <v>260</v>
      </c>
      <c r="I32" s="22">
        <v>260</v>
      </c>
      <c r="J32" s="22">
        <v>260</v>
      </c>
      <c r="K32" s="22">
        <v>260</v>
      </c>
      <c r="L32" s="22">
        <v>260</v>
      </c>
      <c r="M32" s="22">
        <v>260</v>
      </c>
      <c r="N32" s="22">
        <v>260</v>
      </c>
      <c r="O32" s="22">
        <v>260</v>
      </c>
      <c r="P32" s="22">
        <v>260</v>
      </c>
      <c r="Q32" s="23">
        <v>260</v>
      </c>
      <c r="R32" s="22">
        <v>260</v>
      </c>
      <c r="S32" s="22">
        <v>260</v>
      </c>
      <c r="T32" s="22">
        <v>260</v>
      </c>
      <c r="U32" s="22">
        <v>260</v>
      </c>
      <c r="V32" s="22">
        <v>260</v>
      </c>
      <c r="W32" s="22">
        <v>260</v>
      </c>
      <c r="X32" s="22">
        <v>260</v>
      </c>
      <c r="Y32" s="22">
        <v>260</v>
      </c>
      <c r="Z32" s="22">
        <v>260</v>
      </c>
    </row>
    <row r="33" spans="1:38" x14ac:dyDescent="0.25">
      <c r="A33" s="24" t="s">
        <v>98</v>
      </c>
      <c r="B33" s="22">
        <v>24</v>
      </c>
      <c r="C33" s="22">
        <v>24</v>
      </c>
      <c r="D33" s="22">
        <v>24</v>
      </c>
      <c r="E33" s="22">
        <v>24</v>
      </c>
      <c r="F33" s="22">
        <v>24</v>
      </c>
      <c r="G33" s="22">
        <v>24</v>
      </c>
      <c r="H33" s="22">
        <v>24</v>
      </c>
      <c r="I33" s="22">
        <v>24</v>
      </c>
      <c r="J33" s="22">
        <v>24</v>
      </c>
      <c r="K33" s="22">
        <v>24</v>
      </c>
      <c r="L33" s="22">
        <v>24</v>
      </c>
      <c r="M33" s="22">
        <v>24</v>
      </c>
      <c r="N33" s="22">
        <v>24</v>
      </c>
      <c r="O33" s="22">
        <v>24</v>
      </c>
      <c r="P33" s="22">
        <v>24</v>
      </c>
      <c r="Q33" s="23">
        <v>24</v>
      </c>
      <c r="R33" s="22">
        <v>24</v>
      </c>
      <c r="S33" s="22">
        <v>24</v>
      </c>
      <c r="T33" s="22">
        <v>24</v>
      </c>
      <c r="U33" s="22">
        <v>24</v>
      </c>
      <c r="V33" s="22">
        <v>24</v>
      </c>
      <c r="W33" s="22">
        <v>24</v>
      </c>
      <c r="X33" s="22">
        <v>24</v>
      </c>
      <c r="Y33" s="22">
        <v>24</v>
      </c>
      <c r="Z33" s="22">
        <v>24</v>
      </c>
    </row>
    <row r="34" spans="1:38" x14ac:dyDescent="0.25">
      <c r="A34" s="25" t="s">
        <v>99</v>
      </c>
      <c r="B34" s="29">
        <f t="shared" ref="B34:Z34" si="5">SUM(B31:B33)</f>
        <v>16012</v>
      </c>
      <c r="C34" s="29">
        <f t="shared" si="5"/>
        <v>27779</v>
      </c>
      <c r="D34" s="29">
        <f t="shared" si="5"/>
        <v>29079</v>
      </c>
      <c r="E34" s="29">
        <f t="shared" si="5"/>
        <v>29564</v>
      </c>
      <c r="F34" s="29">
        <f t="shared" si="5"/>
        <v>35279</v>
      </c>
      <c r="G34" s="29">
        <f t="shared" si="5"/>
        <v>40574</v>
      </c>
      <c r="H34" s="29">
        <f t="shared" si="5"/>
        <v>41259</v>
      </c>
      <c r="I34" s="29">
        <f t="shared" si="5"/>
        <v>34334</v>
      </c>
      <c r="J34" s="29">
        <f t="shared" si="5"/>
        <v>43459</v>
      </c>
      <c r="K34" s="29">
        <f t="shared" si="5"/>
        <v>36529</v>
      </c>
      <c r="L34" s="29">
        <f t="shared" si="5"/>
        <v>43884</v>
      </c>
      <c r="M34" s="29">
        <f t="shared" si="5"/>
        <v>44259</v>
      </c>
      <c r="N34" s="29">
        <f t="shared" si="5"/>
        <v>45664</v>
      </c>
      <c r="O34" s="29">
        <f t="shared" si="5"/>
        <v>40664</v>
      </c>
      <c r="P34" s="29">
        <f t="shared" si="5"/>
        <v>40979</v>
      </c>
      <c r="Q34" s="26">
        <f t="shared" si="5"/>
        <v>49079</v>
      </c>
      <c r="R34" s="29">
        <f t="shared" si="5"/>
        <v>44704</v>
      </c>
      <c r="S34" s="29">
        <f t="shared" si="5"/>
        <v>42629</v>
      </c>
      <c r="T34" s="29">
        <f t="shared" si="5"/>
        <v>50479</v>
      </c>
      <c r="U34" s="29">
        <f t="shared" si="5"/>
        <v>50664</v>
      </c>
      <c r="V34" s="29">
        <f t="shared" si="5"/>
        <v>52974</v>
      </c>
      <c r="W34" s="29">
        <f t="shared" si="5"/>
        <v>52274</v>
      </c>
      <c r="X34" s="29">
        <f t="shared" si="5"/>
        <v>49164</v>
      </c>
      <c r="Y34" s="29">
        <f t="shared" si="5"/>
        <v>49484</v>
      </c>
      <c r="Z34" s="29">
        <f t="shared" si="5"/>
        <v>56679</v>
      </c>
      <c r="AH34" s="30"/>
      <c r="AJ34" s="30"/>
      <c r="AK34" s="30"/>
      <c r="AL34" s="30"/>
    </row>
    <row r="35" spans="1:38" x14ac:dyDescent="0.25">
      <c r="A35" s="24" t="s">
        <v>100</v>
      </c>
      <c r="B35" s="22">
        <v>15</v>
      </c>
      <c r="C35" s="22">
        <v>15</v>
      </c>
      <c r="D35" s="22">
        <v>15</v>
      </c>
      <c r="E35" s="22">
        <v>15</v>
      </c>
      <c r="F35" s="22">
        <v>15</v>
      </c>
      <c r="G35" s="22">
        <v>15</v>
      </c>
      <c r="H35" s="22">
        <v>15</v>
      </c>
      <c r="I35" s="22">
        <v>15</v>
      </c>
      <c r="J35" s="22">
        <v>15</v>
      </c>
      <c r="K35" s="22">
        <v>15</v>
      </c>
      <c r="L35" s="22">
        <v>15</v>
      </c>
      <c r="M35" s="22">
        <v>15</v>
      </c>
      <c r="N35" s="22">
        <v>15</v>
      </c>
      <c r="O35" s="22">
        <v>15</v>
      </c>
      <c r="P35" s="22">
        <v>15</v>
      </c>
      <c r="Q35" s="23">
        <v>15</v>
      </c>
      <c r="R35" s="22">
        <v>15</v>
      </c>
      <c r="S35" s="22">
        <v>15</v>
      </c>
      <c r="T35" s="22">
        <v>15</v>
      </c>
      <c r="U35" s="22">
        <v>15</v>
      </c>
      <c r="V35" s="22">
        <v>15</v>
      </c>
      <c r="W35" s="22">
        <v>15</v>
      </c>
      <c r="X35" s="22">
        <v>15</v>
      </c>
      <c r="Y35" s="22">
        <v>15</v>
      </c>
      <c r="Z35" s="22">
        <v>15</v>
      </c>
    </row>
    <row r="36" spans="1:38" x14ac:dyDescent="0.25">
      <c r="A36" s="24" t="s">
        <v>101</v>
      </c>
      <c r="B36" s="22">
        <v>8</v>
      </c>
      <c r="C36" s="22">
        <v>8</v>
      </c>
      <c r="D36" s="22">
        <v>8</v>
      </c>
      <c r="E36" s="22">
        <v>8</v>
      </c>
      <c r="F36" s="22">
        <v>8</v>
      </c>
      <c r="G36" s="22">
        <v>8</v>
      </c>
      <c r="H36" s="22">
        <v>8</v>
      </c>
      <c r="I36" s="22">
        <v>8</v>
      </c>
      <c r="J36" s="22">
        <v>8</v>
      </c>
      <c r="K36" s="22">
        <v>8</v>
      </c>
      <c r="L36" s="22">
        <v>8</v>
      </c>
      <c r="M36" s="22">
        <v>8</v>
      </c>
      <c r="N36" s="22">
        <v>8</v>
      </c>
      <c r="O36" s="22">
        <v>8</v>
      </c>
      <c r="P36" s="22">
        <v>8</v>
      </c>
      <c r="Q36" s="23">
        <v>8</v>
      </c>
      <c r="R36" s="22">
        <v>8</v>
      </c>
      <c r="S36" s="22">
        <v>8</v>
      </c>
      <c r="T36" s="22">
        <v>8</v>
      </c>
      <c r="U36" s="22">
        <v>8</v>
      </c>
      <c r="V36" s="22">
        <v>8</v>
      </c>
      <c r="W36" s="22">
        <v>8</v>
      </c>
      <c r="X36" s="22">
        <v>8</v>
      </c>
      <c r="Y36" s="22">
        <v>8</v>
      </c>
      <c r="Z36" s="22">
        <v>8</v>
      </c>
    </row>
    <row r="37" spans="1:38" x14ac:dyDescent="0.25">
      <c r="A37" s="20" t="s">
        <v>102</v>
      </c>
      <c r="B37" s="21">
        <f>B34*Parameters!$B$8</f>
        <v>960.71999999999991</v>
      </c>
      <c r="C37" s="21">
        <f>C34*Parameters!$B$8</f>
        <v>1666.74</v>
      </c>
      <c r="D37" s="21">
        <f>D34*Parameters!$B$8</f>
        <v>1744.74</v>
      </c>
      <c r="E37" s="21">
        <f>E34*Parameters!$B$8</f>
        <v>1773.84</v>
      </c>
      <c r="F37" s="21">
        <f>F34*Parameters!$B$8</f>
        <v>2116.7399999999998</v>
      </c>
      <c r="G37" s="21">
        <f>G34*Parameters!$B$8</f>
        <v>2434.44</v>
      </c>
      <c r="H37" s="21">
        <f>H34*Parameters!$B$8</f>
        <v>2475.54</v>
      </c>
      <c r="I37" s="21">
        <f>I34*Parameters!$B$8</f>
        <v>2060.04</v>
      </c>
      <c r="J37" s="21">
        <f>J34*Parameters!$B$8</f>
        <v>2607.54</v>
      </c>
      <c r="K37" s="21">
        <f>K34*Parameters!$B$8</f>
        <v>2191.7399999999998</v>
      </c>
      <c r="L37" s="21">
        <f>L34*Parameters!$B$8</f>
        <v>2633.04</v>
      </c>
      <c r="M37" s="21">
        <f>M34*Parameters!$B$8</f>
        <v>2655.54</v>
      </c>
      <c r="N37" s="21">
        <f>N34*Parameters!$B$8</f>
        <v>2739.8399999999997</v>
      </c>
      <c r="O37" s="21">
        <f>O34*Parameters!$B$8</f>
        <v>2439.8399999999997</v>
      </c>
      <c r="P37" s="21">
        <f>P34*Parameters!$B$8</f>
        <v>2458.7399999999998</v>
      </c>
      <c r="Q37" s="23">
        <f>Q34*Parameters!$B$8</f>
        <v>2944.74</v>
      </c>
      <c r="R37" s="21">
        <f>R34*Parameters!$B$8</f>
        <v>2682.24</v>
      </c>
      <c r="S37" s="21">
        <f>S34*Parameters!$B$8</f>
        <v>2557.7399999999998</v>
      </c>
      <c r="T37" s="21">
        <f>T34*Parameters!$B$8</f>
        <v>3028.74</v>
      </c>
      <c r="U37" s="21">
        <f>U34*Parameters!$B$8</f>
        <v>3039.8399999999997</v>
      </c>
      <c r="V37" s="21">
        <f>V34*Parameters!$B$8</f>
        <v>3178.44</v>
      </c>
      <c r="W37" s="21">
        <f>W34*Parameters!$B$8</f>
        <v>3136.44</v>
      </c>
      <c r="X37" s="21">
        <f>X34*Parameters!$B$8</f>
        <v>2949.8399999999997</v>
      </c>
      <c r="Y37" s="21">
        <f>Y34*Parameters!$B$8</f>
        <v>2969.04</v>
      </c>
      <c r="Z37" s="21">
        <f>Z34*Parameters!$B$8</f>
        <v>3400.74</v>
      </c>
    </row>
    <row r="38" spans="1:38" x14ac:dyDescent="0.25">
      <c r="A38" s="24" t="s">
        <v>103</v>
      </c>
      <c r="B38" s="22"/>
      <c r="C38" s="22"/>
      <c r="D38" s="22"/>
      <c r="E38" s="22"/>
      <c r="F38" s="22"/>
      <c r="G38" s="22"/>
      <c r="H38" s="22">
        <v>-7500</v>
      </c>
      <c r="I38" s="22"/>
      <c r="J38" s="22">
        <v>-7500</v>
      </c>
      <c r="K38" s="22"/>
      <c r="L38" s="22">
        <v>-7500</v>
      </c>
      <c r="M38" s="22">
        <v>-7500</v>
      </c>
      <c r="N38" s="22"/>
      <c r="O38" s="22"/>
      <c r="P38" s="22"/>
      <c r="Q38" s="26"/>
      <c r="R38" s="22">
        <v>-2500</v>
      </c>
      <c r="S38" s="22"/>
      <c r="T38" s="22"/>
      <c r="U38" s="22"/>
      <c r="V38" s="22">
        <v>-3000</v>
      </c>
      <c r="W38" s="22"/>
      <c r="X38" s="22"/>
      <c r="Y38" s="22"/>
      <c r="Z38" s="22">
        <v>-5000</v>
      </c>
    </row>
    <row r="39" spans="1:38" x14ac:dyDescent="0.25">
      <c r="A39" s="31" t="s">
        <v>104</v>
      </c>
      <c r="B39" s="21">
        <f t="shared" ref="B39:Z39" si="6">SUM(B34:B38)</f>
        <v>16995.72</v>
      </c>
      <c r="C39" s="21">
        <f t="shared" si="6"/>
        <v>29468.74</v>
      </c>
      <c r="D39" s="21">
        <f t="shared" si="6"/>
        <v>30846.74</v>
      </c>
      <c r="E39" s="21">
        <f t="shared" si="6"/>
        <v>31360.84</v>
      </c>
      <c r="F39" s="21">
        <f t="shared" si="6"/>
        <v>37418.74</v>
      </c>
      <c r="G39" s="21">
        <f t="shared" si="6"/>
        <v>43031.44</v>
      </c>
      <c r="H39" s="21">
        <f t="shared" si="6"/>
        <v>36257.54</v>
      </c>
      <c r="I39" s="21">
        <f t="shared" si="6"/>
        <v>36417.040000000001</v>
      </c>
      <c r="J39" s="21">
        <f t="shared" si="6"/>
        <v>38589.54</v>
      </c>
      <c r="K39" s="21">
        <f t="shared" si="6"/>
        <v>38743.74</v>
      </c>
      <c r="L39" s="21">
        <f t="shared" si="6"/>
        <v>39040.04</v>
      </c>
      <c r="M39" s="21">
        <f t="shared" si="6"/>
        <v>39437.54</v>
      </c>
      <c r="N39" s="21">
        <f t="shared" si="6"/>
        <v>48426.84</v>
      </c>
      <c r="O39" s="21">
        <f t="shared" si="6"/>
        <v>43126.84</v>
      </c>
      <c r="P39" s="21">
        <f t="shared" si="6"/>
        <v>43460.74</v>
      </c>
      <c r="Q39" s="23">
        <f t="shared" si="6"/>
        <v>52046.74</v>
      </c>
      <c r="R39" s="21">
        <f t="shared" si="6"/>
        <v>44909.24</v>
      </c>
      <c r="S39" s="21">
        <f t="shared" si="6"/>
        <v>45209.74</v>
      </c>
      <c r="T39" s="21">
        <f t="shared" si="6"/>
        <v>53530.74</v>
      </c>
      <c r="U39" s="21">
        <f t="shared" si="6"/>
        <v>53726.84</v>
      </c>
      <c r="V39" s="21">
        <f t="shared" si="6"/>
        <v>53175.44</v>
      </c>
      <c r="W39" s="21">
        <f t="shared" si="6"/>
        <v>55433.440000000002</v>
      </c>
      <c r="X39" s="21">
        <f t="shared" si="6"/>
        <v>52136.84</v>
      </c>
      <c r="Y39" s="21">
        <f t="shared" si="6"/>
        <v>52476.04</v>
      </c>
      <c r="Z39" s="21">
        <f t="shared" si="6"/>
        <v>55102.74</v>
      </c>
    </row>
    <row r="40" spans="1:38" x14ac:dyDescent="0.25">
      <c r="A40" s="24" t="s">
        <v>105</v>
      </c>
      <c r="B40" s="22"/>
      <c r="C40" s="22">
        <v>-7500</v>
      </c>
      <c r="D40" s="22">
        <v>-7500</v>
      </c>
      <c r="E40" s="22">
        <v>-3750</v>
      </c>
      <c r="F40" s="22">
        <v>-7500</v>
      </c>
      <c r="G40" s="22">
        <v>-7500</v>
      </c>
      <c r="H40" s="22"/>
      <c r="I40" s="22">
        <v>0</v>
      </c>
      <c r="J40" s="22">
        <v>0</v>
      </c>
      <c r="K40" s="22">
        <v>0</v>
      </c>
      <c r="L40" s="22">
        <v>0</v>
      </c>
      <c r="M40" s="22">
        <v>0</v>
      </c>
      <c r="N40" s="22">
        <v>-7500</v>
      </c>
      <c r="O40" s="22"/>
      <c r="P40" s="22"/>
      <c r="Q40" s="22">
        <v>-7500</v>
      </c>
      <c r="R40" s="22"/>
      <c r="S40" s="22"/>
      <c r="T40" s="22">
        <v>-7500</v>
      </c>
      <c r="U40" s="22">
        <v>-7500</v>
      </c>
      <c r="V40" s="22">
        <v>-7500</v>
      </c>
      <c r="W40" s="22">
        <v>-7500</v>
      </c>
      <c r="X40" s="22"/>
      <c r="Y40" s="22"/>
      <c r="Z40" s="22"/>
    </row>
    <row r="41" spans="1:38" x14ac:dyDescent="0.25">
      <c r="A41" s="20"/>
      <c r="B41" s="21"/>
      <c r="C41" s="21"/>
      <c r="D41" s="21"/>
      <c r="E41" s="21"/>
      <c r="F41" s="21"/>
      <c r="G41" s="21"/>
      <c r="H41" s="21"/>
      <c r="I41" s="21"/>
      <c r="J41" s="21"/>
      <c r="K41" s="21"/>
      <c r="L41" s="21"/>
      <c r="M41" s="21"/>
      <c r="N41" s="21"/>
      <c r="O41" s="21"/>
      <c r="P41" s="21"/>
      <c r="Q41" s="26"/>
      <c r="R41" s="21"/>
      <c r="S41" s="21"/>
      <c r="T41" s="21"/>
      <c r="U41" s="21"/>
      <c r="V41" s="21"/>
      <c r="W41" s="21"/>
      <c r="X41" s="21"/>
      <c r="Y41" s="21"/>
      <c r="Z41" s="21"/>
    </row>
    <row r="42" spans="1:38" x14ac:dyDescent="0.25">
      <c r="A42" s="32" t="s">
        <v>106</v>
      </c>
      <c r="B42" s="33">
        <f t="shared" ref="B42:M42" si="7">B39+B40+B41</f>
        <v>16995.72</v>
      </c>
      <c r="C42" s="33">
        <f t="shared" si="7"/>
        <v>21968.74</v>
      </c>
      <c r="D42" s="33">
        <f t="shared" si="7"/>
        <v>23346.74</v>
      </c>
      <c r="E42" s="33">
        <f t="shared" si="7"/>
        <v>27610.84</v>
      </c>
      <c r="F42" s="33">
        <f t="shared" si="7"/>
        <v>29918.739999999998</v>
      </c>
      <c r="G42" s="33">
        <f t="shared" si="7"/>
        <v>35531.440000000002</v>
      </c>
      <c r="H42" s="33">
        <f t="shared" si="7"/>
        <v>36257.54</v>
      </c>
      <c r="I42" s="33">
        <f t="shared" si="7"/>
        <v>36417.040000000001</v>
      </c>
      <c r="J42" s="33">
        <f t="shared" si="7"/>
        <v>38589.54</v>
      </c>
      <c r="K42" s="33">
        <f t="shared" si="7"/>
        <v>38743.74</v>
      </c>
      <c r="L42" s="33">
        <f t="shared" si="7"/>
        <v>39040.04</v>
      </c>
      <c r="M42" s="33">
        <f t="shared" si="7"/>
        <v>39437.54</v>
      </c>
      <c r="N42" s="33">
        <f t="shared" ref="N42:O42" si="8">SUM(N39:N41)</f>
        <v>40926.839999999997</v>
      </c>
      <c r="O42" s="33">
        <f t="shared" si="8"/>
        <v>43126.84</v>
      </c>
      <c r="P42" s="33">
        <f t="shared" ref="P42:T42" si="9">P39+P40+P41</f>
        <v>43460.74</v>
      </c>
      <c r="Q42" s="34">
        <f t="shared" si="9"/>
        <v>44546.74</v>
      </c>
      <c r="R42" s="33">
        <f t="shared" si="9"/>
        <v>44909.24</v>
      </c>
      <c r="S42" s="33">
        <f t="shared" si="9"/>
        <v>45209.74</v>
      </c>
      <c r="T42" s="33">
        <f t="shared" si="9"/>
        <v>46030.74</v>
      </c>
      <c r="U42" s="33">
        <f>SUM(U39:U41)</f>
        <v>46226.84</v>
      </c>
      <c r="V42" s="33">
        <f t="shared" ref="V42:W42" si="10">V39+V40+V41</f>
        <v>45675.44</v>
      </c>
      <c r="W42" s="33">
        <f t="shared" si="10"/>
        <v>47933.440000000002</v>
      </c>
      <c r="X42" s="33">
        <f t="shared" ref="X42:Y42" si="11">SUM(X39:X41)</f>
        <v>52136.84</v>
      </c>
      <c r="Y42" s="33">
        <f t="shared" si="11"/>
        <v>52476.04</v>
      </c>
      <c r="Z42" s="33">
        <f>Z39+Z40+Z41</f>
        <v>55102.74</v>
      </c>
      <c r="AH42" s="35"/>
      <c r="AJ42" s="35"/>
      <c r="AK42" s="35"/>
      <c r="AL42" s="35"/>
    </row>
    <row r="43" spans="1:38" x14ac:dyDescent="0.25">
      <c r="A43" s="20" t="s">
        <v>107</v>
      </c>
      <c r="B43" s="36"/>
      <c r="C43" s="36">
        <f t="shared" ref="C43:P43" si="12">135</f>
        <v>135</v>
      </c>
      <c r="D43" s="36">
        <f t="shared" si="12"/>
        <v>135</v>
      </c>
      <c r="E43" s="36">
        <f t="shared" si="12"/>
        <v>135</v>
      </c>
      <c r="F43" s="36">
        <f t="shared" si="12"/>
        <v>135</v>
      </c>
      <c r="G43" s="36">
        <f t="shared" si="12"/>
        <v>135</v>
      </c>
      <c r="H43" s="36">
        <f t="shared" si="12"/>
        <v>135</v>
      </c>
      <c r="I43" s="36">
        <f t="shared" si="12"/>
        <v>135</v>
      </c>
      <c r="J43" s="36">
        <f t="shared" si="12"/>
        <v>135</v>
      </c>
      <c r="K43" s="36">
        <f t="shared" si="12"/>
        <v>135</v>
      </c>
      <c r="L43" s="36">
        <f t="shared" si="12"/>
        <v>135</v>
      </c>
      <c r="M43" s="36">
        <f t="shared" si="12"/>
        <v>135</v>
      </c>
      <c r="N43" s="36">
        <f t="shared" si="12"/>
        <v>135</v>
      </c>
      <c r="O43" s="36">
        <f t="shared" si="12"/>
        <v>135</v>
      </c>
      <c r="P43" s="36">
        <f t="shared" si="12"/>
        <v>135</v>
      </c>
      <c r="Q43" s="23">
        <f>135</f>
        <v>135</v>
      </c>
      <c r="R43" s="36">
        <f t="shared" ref="R43:Z43" si="13">135</f>
        <v>135</v>
      </c>
      <c r="S43" s="36">
        <f t="shared" si="13"/>
        <v>135</v>
      </c>
      <c r="T43" s="36">
        <f t="shared" si="13"/>
        <v>135</v>
      </c>
      <c r="U43" s="36">
        <f t="shared" si="13"/>
        <v>135</v>
      </c>
      <c r="V43" s="36">
        <f t="shared" si="13"/>
        <v>135</v>
      </c>
      <c r="W43" s="36">
        <f t="shared" si="13"/>
        <v>135</v>
      </c>
      <c r="X43" s="36">
        <f t="shared" si="13"/>
        <v>135</v>
      </c>
      <c r="Y43" s="36">
        <f t="shared" si="13"/>
        <v>135</v>
      </c>
      <c r="Z43" s="36">
        <f t="shared" si="13"/>
        <v>135</v>
      </c>
      <c r="AH43" s="37"/>
      <c r="AJ43" s="37"/>
      <c r="AK43" s="37"/>
      <c r="AL43" s="37"/>
    </row>
    <row r="44" spans="1:38" x14ac:dyDescent="0.25">
      <c r="A44" s="20" t="s">
        <v>108</v>
      </c>
      <c r="B44" s="36"/>
      <c r="C44" s="36">
        <f t="shared" ref="C44:Z44" si="14">0.0061*C29 + 6.5705</f>
        <v>174.29000000000002</v>
      </c>
      <c r="D44" s="36">
        <f t="shared" si="14"/>
        <v>182.22000000000003</v>
      </c>
      <c r="E44" s="36">
        <f t="shared" si="14"/>
        <v>185.17850000000001</v>
      </c>
      <c r="F44" s="36">
        <f t="shared" si="14"/>
        <v>220.04000000000002</v>
      </c>
      <c r="G44" s="36">
        <f t="shared" si="14"/>
        <v>252.33950000000002</v>
      </c>
      <c r="H44" s="36">
        <f t="shared" si="14"/>
        <v>256.51800000000003</v>
      </c>
      <c r="I44" s="36">
        <f t="shared" si="14"/>
        <v>214.27550000000002</v>
      </c>
      <c r="J44" s="36">
        <f t="shared" si="14"/>
        <v>269.93799999999999</v>
      </c>
      <c r="K44" s="36">
        <f t="shared" si="14"/>
        <v>227.66500000000002</v>
      </c>
      <c r="L44" s="36">
        <f t="shared" si="14"/>
        <v>272.53050000000002</v>
      </c>
      <c r="M44" s="36">
        <f t="shared" si="14"/>
        <v>274.81799999999998</v>
      </c>
      <c r="N44" s="36">
        <f t="shared" si="14"/>
        <v>283.38850000000002</v>
      </c>
      <c r="O44" s="36">
        <f t="shared" si="14"/>
        <v>252.88850000000002</v>
      </c>
      <c r="P44" s="36">
        <f t="shared" si="14"/>
        <v>254.81000000000003</v>
      </c>
      <c r="Q44" s="23">
        <f t="shared" si="14"/>
        <v>304.22000000000003</v>
      </c>
      <c r="R44" s="36">
        <f t="shared" si="14"/>
        <v>277.53249999999997</v>
      </c>
      <c r="S44" s="36">
        <f t="shared" si="14"/>
        <v>264.875</v>
      </c>
      <c r="T44" s="36">
        <f t="shared" si="14"/>
        <v>312.76</v>
      </c>
      <c r="U44" s="36">
        <f t="shared" si="14"/>
        <v>313.88850000000002</v>
      </c>
      <c r="V44" s="36">
        <f t="shared" si="14"/>
        <v>327.97950000000003</v>
      </c>
      <c r="W44" s="36">
        <f t="shared" si="14"/>
        <v>323.70949999999999</v>
      </c>
      <c r="X44" s="36">
        <f t="shared" si="14"/>
        <v>304.73849999999999</v>
      </c>
      <c r="Y44" s="36">
        <f t="shared" si="14"/>
        <v>306.69049999999999</v>
      </c>
      <c r="Z44" s="36">
        <f t="shared" si="14"/>
        <v>350.58</v>
      </c>
      <c r="AH44" s="37"/>
      <c r="AJ44" s="37"/>
      <c r="AK44" s="37"/>
      <c r="AL44" s="37"/>
    </row>
    <row r="45" spans="1:38" ht="15.75" customHeight="1" x14ac:dyDescent="0.25">
      <c r="A45" s="38" t="s">
        <v>109</v>
      </c>
      <c r="B45" s="39"/>
      <c r="C45" s="39">
        <f>(C43+C44)*Parameters!$B$7</f>
        <v>1546.45</v>
      </c>
      <c r="D45" s="39">
        <f>(D43+D44)*Parameters!$B$7</f>
        <v>1586.1000000000001</v>
      </c>
      <c r="E45" s="39">
        <f>(E43+E44)*Parameters!$B$7</f>
        <v>1600.8924999999999</v>
      </c>
      <c r="F45" s="39">
        <f>(F43+F44)*Parameters!$B$7</f>
        <v>1775.2</v>
      </c>
      <c r="G45" s="39">
        <f>(G43+G44)*Parameters!$B$7</f>
        <v>1936.6975000000002</v>
      </c>
      <c r="H45" s="39">
        <f>(H43+H44)*Parameters!$B$7</f>
        <v>1957.5900000000001</v>
      </c>
      <c r="I45" s="39">
        <f>(I43+I44)*Parameters!$B$7</f>
        <v>1746.3775000000001</v>
      </c>
      <c r="J45" s="39">
        <f>(J43+J44)*Parameters!$B$7</f>
        <v>2024.69</v>
      </c>
      <c r="K45" s="39">
        <f>(K43+K44)*Parameters!$B$7</f>
        <v>1813.325</v>
      </c>
      <c r="L45" s="39">
        <f>(L43+L44)*Parameters!$B$7</f>
        <v>2037.6525000000001</v>
      </c>
      <c r="M45" s="39">
        <f>(M43+M44)*Parameters!$B$7</f>
        <v>2049.09</v>
      </c>
      <c r="N45" s="39">
        <f>(N43+N44)*Parameters!$B$7</f>
        <v>2091.9425000000001</v>
      </c>
      <c r="O45" s="39">
        <f>(O43+O44)*Parameters!$B$7</f>
        <v>1939.4425000000001</v>
      </c>
      <c r="P45" s="39">
        <f>(P43+P44)*Parameters!$B$7</f>
        <v>1949.0500000000002</v>
      </c>
      <c r="Q45" s="40">
        <f>(Q43+Q44)*Parameters!$B$7</f>
        <v>2196.1000000000004</v>
      </c>
      <c r="R45" s="39">
        <f>(R43+R44)*Parameters!$B$7</f>
        <v>2062.6624999999999</v>
      </c>
      <c r="S45" s="39">
        <f>(S43+S44)*Parameters!$B$7</f>
        <v>1999.375</v>
      </c>
      <c r="T45" s="39">
        <f>(T43+T44)*Parameters!$B$7</f>
        <v>2238.8000000000002</v>
      </c>
      <c r="U45" s="39">
        <f>(U43+U44)*Parameters!$B$7</f>
        <v>2244.4425000000001</v>
      </c>
      <c r="V45" s="39">
        <f>(V43+V44)*Parameters!$B$7</f>
        <v>2314.8975</v>
      </c>
      <c r="W45" s="39">
        <f>(W43+W44)*Parameters!$B$7</f>
        <v>2293.5475000000001</v>
      </c>
      <c r="X45" s="39">
        <f>(X43+X44)*Parameters!$B$7</f>
        <v>2198.6925000000001</v>
      </c>
      <c r="Y45" s="39">
        <f>(Y43+Y44)*Parameters!$B$7</f>
        <v>2208.4524999999999</v>
      </c>
      <c r="Z45" s="39">
        <f>(Z43+Z44)*Parameters!$B$7</f>
        <v>2427.9</v>
      </c>
      <c r="AH45" s="37"/>
      <c r="AJ45" s="37"/>
      <c r="AK45" s="37"/>
      <c r="AL45" s="37"/>
    </row>
    <row r="46" spans="1:38" ht="15.75" customHeight="1" x14ac:dyDescent="0.25">
      <c r="A46" s="41" t="s">
        <v>110</v>
      </c>
      <c r="B46" s="42"/>
      <c r="C46" s="42"/>
      <c r="D46" s="42"/>
      <c r="E46" s="42"/>
      <c r="F46" s="42"/>
      <c r="G46" s="42"/>
      <c r="H46" s="42"/>
      <c r="I46" s="42"/>
      <c r="J46" s="42"/>
      <c r="K46" s="42"/>
      <c r="L46" s="42"/>
      <c r="M46" s="42"/>
      <c r="N46" s="42"/>
      <c r="O46" s="42"/>
      <c r="P46" s="42"/>
      <c r="Q46" s="26"/>
      <c r="R46" s="42"/>
      <c r="S46" s="42"/>
      <c r="T46" s="42"/>
      <c r="U46" s="42"/>
      <c r="V46" s="42"/>
      <c r="W46" s="42"/>
      <c r="X46" s="42"/>
      <c r="Y46" s="42"/>
      <c r="Z46" s="42"/>
    </row>
    <row r="47" spans="1:38" ht="15.75" customHeight="1" x14ac:dyDescent="0.25">
      <c r="A47" s="43" t="s">
        <v>111</v>
      </c>
      <c r="B47" s="44"/>
      <c r="C47" s="44"/>
      <c r="D47" s="44"/>
      <c r="E47" s="44"/>
      <c r="F47" s="44"/>
      <c r="G47" s="44"/>
      <c r="H47" s="44"/>
      <c r="I47" s="44"/>
      <c r="J47" s="44"/>
      <c r="K47" s="44"/>
      <c r="L47" s="44"/>
      <c r="M47" s="44"/>
      <c r="N47" s="44"/>
      <c r="O47" s="44"/>
      <c r="P47" s="44"/>
      <c r="Q47" s="45"/>
      <c r="R47" s="44"/>
      <c r="S47" s="44"/>
      <c r="T47" s="44"/>
      <c r="U47" s="44"/>
      <c r="V47" s="44"/>
      <c r="W47" s="44"/>
      <c r="X47" s="44"/>
      <c r="Y47" s="44"/>
      <c r="Z47" s="44"/>
    </row>
    <row r="48" spans="1:38" ht="15.75" customHeight="1" x14ac:dyDescent="0.25">
      <c r="A48" s="43" t="s">
        <v>112</v>
      </c>
      <c r="B48" s="44"/>
      <c r="C48" s="44"/>
      <c r="D48" s="44"/>
      <c r="E48" s="44"/>
      <c r="F48" s="44"/>
      <c r="G48" s="44"/>
      <c r="H48" s="44"/>
      <c r="I48" s="44"/>
      <c r="J48" s="44"/>
      <c r="K48" s="44"/>
      <c r="L48" s="44"/>
      <c r="M48" s="44"/>
      <c r="N48" s="44"/>
      <c r="O48" s="44"/>
      <c r="P48" s="44"/>
      <c r="Q48" s="45"/>
      <c r="R48" s="44"/>
      <c r="S48" s="44"/>
      <c r="T48" s="44"/>
      <c r="U48" s="44"/>
      <c r="V48" s="44"/>
      <c r="W48" s="44"/>
      <c r="X48" s="44"/>
      <c r="Y48" s="44"/>
      <c r="Z48" s="44"/>
    </row>
    <row r="49" spans="1:38" ht="15.75" customHeight="1" x14ac:dyDescent="0.25">
      <c r="A49" s="43" t="s">
        <v>113</v>
      </c>
      <c r="B49" s="44"/>
      <c r="C49" s="44"/>
      <c r="D49" s="44"/>
      <c r="E49" s="44"/>
      <c r="F49" s="44"/>
      <c r="G49" s="44"/>
      <c r="H49" s="44"/>
      <c r="I49" s="44"/>
      <c r="J49" s="44"/>
      <c r="K49" s="44"/>
      <c r="L49" s="44"/>
      <c r="M49" s="44"/>
      <c r="N49" s="44"/>
      <c r="O49" s="44"/>
      <c r="P49" s="44"/>
      <c r="Q49" s="45"/>
      <c r="R49" s="44"/>
      <c r="S49" s="44"/>
      <c r="T49" s="44"/>
      <c r="U49" s="44"/>
      <c r="V49" s="44"/>
      <c r="W49" s="44"/>
      <c r="X49" s="44"/>
      <c r="Y49" s="44"/>
      <c r="Z49" s="44"/>
    </row>
    <row r="50" spans="1:38" ht="15.75" customHeight="1" x14ac:dyDescent="0.25">
      <c r="A50" s="43" t="s">
        <v>114</v>
      </c>
      <c r="B50" s="44"/>
      <c r="C50" s="44"/>
      <c r="D50" s="44"/>
      <c r="E50" s="44"/>
      <c r="F50" s="44"/>
      <c r="G50" s="44"/>
      <c r="H50" s="44"/>
      <c r="I50" s="44"/>
      <c r="J50" s="44"/>
      <c r="K50" s="44"/>
      <c r="L50" s="44"/>
      <c r="M50" s="44"/>
      <c r="N50" s="46"/>
      <c r="O50" s="46"/>
      <c r="P50" s="44"/>
      <c r="Q50" s="45"/>
      <c r="R50" s="44"/>
      <c r="S50" s="44"/>
      <c r="T50" s="44"/>
      <c r="U50" s="46"/>
      <c r="V50" s="44"/>
      <c r="W50" s="44"/>
      <c r="X50" s="46"/>
      <c r="Y50" s="46"/>
      <c r="Z50" s="44"/>
    </row>
    <row r="51" spans="1:38" ht="15.75" customHeight="1" x14ac:dyDescent="0.25">
      <c r="A51" s="20" t="s">
        <v>115</v>
      </c>
      <c r="B51" s="47"/>
      <c r="C51" s="47">
        <v>0.6</v>
      </c>
      <c r="D51" s="47">
        <v>0.6</v>
      </c>
      <c r="E51" s="47">
        <v>0.6</v>
      </c>
      <c r="F51" s="47">
        <v>0.6</v>
      </c>
      <c r="G51" s="47">
        <v>0.6</v>
      </c>
      <c r="H51" s="47">
        <v>0.6</v>
      </c>
      <c r="I51" s="47">
        <v>0.6</v>
      </c>
      <c r="J51" s="47">
        <v>0.6</v>
      </c>
      <c r="K51" s="47">
        <v>0.6</v>
      </c>
      <c r="L51" s="47">
        <v>0.6</v>
      </c>
      <c r="M51" s="47">
        <v>0.6</v>
      </c>
      <c r="N51" s="47">
        <v>0.4</v>
      </c>
      <c r="O51" s="47">
        <v>0.4</v>
      </c>
      <c r="P51" s="47">
        <v>0.6</v>
      </c>
      <c r="Q51" s="48">
        <v>0.6</v>
      </c>
      <c r="R51" s="47">
        <v>0.6</v>
      </c>
      <c r="S51" s="47">
        <v>0.6</v>
      </c>
      <c r="T51" s="47">
        <v>0.6</v>
      </c>
      <c r="U51" s="47">
        <v>0.4</v>
      </c>
      <c r="V51" s="47">
        <v>0.6</v>
      </c>
      <c r="W51" s="47">
        <v>0.6</v>
      </c>
      <c r="X51" s="47">
        <v>0.4</v>
      </c>
      <c r="Y51" s="47">
        <v>0.4</v>
      </c>
      <c r="Z51" s="47">
        <v>0.6</v>
      </c>
    </row>
    <row r="52" spans="1:38" ht="15.75" customHeight="1" x14ac:dyDescent="0.25">
      <c r="A52" s="20" t="s">
        <v>116</v>
      </c>
      <c r="B52" s="49"/>
      <c r="C52" s="49">
        <f t="shared" ref="C52:P52" si="15">C29*(1-C51)*-1</f>
        <v>-10998</v>
      </c>
      <c r="D52" s="49">
        <f t="shared" si="15"/>
        <v>-11518</v>
      </c>
      <c r="E52" s="49">
        <f t="shared" si="15"/>
        <v>-11712</v>
      </c>
      <c r="F52" s="49">
        <f t="shared" si="15"/>
        <v>-13998</v>
      </c>
      <c r="G52" s="49">
        <f t="shared" si="15"/>
        <v>-16116</v>
      </c>
      <c r="H52" s="49">
        <f t="shared" si="15"/>
        <v>-16390</v>
      </c>
      <c r="I52" s="49">
        <f t="shared" si="15"/>
        <v>-13620</v>
      </c>
      <c r="J52" s="49">
        <f t="shared" si="15"/>
        <v>-17270</v>
      </c>
      <c r="K52" s="49">
        <f t="shared" si="15"/>
        <v>-14498</v>
      </c>
      <c r="L52" s="49">
        <f t="shared" si="15"/>
        <v>-17440</v>
      </c>
      <c r="M52" s="49">
        <f t="shared" si="15"/>
        <v>-17590</v>
      </c>
      <c r="N52" s="49">
        <f t="shared" si="15"/>
        <v>-27228</v>
      </c>
      <c r="O52" s="49">
        <f t="shared" si="15"/>
        <v>-24228</v>
      </c>
      <c r="P52" s="49">
        <f t="shared" si="15"/>
        <v>-16278</v>
      </c>
      <c r="Q52" s="26">
        <f>Q29*(1-Q51)*-1</f>
        <v>-19518</v>
      </c>
      <c r="R52" s="49">
        <f t="shared" ref="R52:Z52" si="16">R29*(1-R51)*-1</f>
        <v>-17768</v>
      </c>
      <c r="S52" s="49">
        <f t="shared" si="16"/>
        <v>-16938</v>
      </c>
      <c r="T52" s="49">
        <f t="shared" si="16"/>
        <v>-20078</v>
      </c>
      <c r="U52" s="49">
        <f t="shared" si="16"/>
        <v>-30228</v>
      </c>
      <c r="V52" s="49">
        <f t="shared" si="16"/>
        <v>-21076</v>
      </c>
      <c r="W52" s="49">
        <f t="shared" si="16"/>
        <v>-20796</v>
      </c>
      <c r="X52" s="49">
        <f t="shared" si="16"/>
        <v>-29328</v>
      </c>
      <c r="Y52" s="49">
        <f t="shared" si="16"/>
        <v>-29520</v>
      </c>
      <c r="Z52" s="49">
        <f t="shared" si="16"/>
        <v>-22558</v>
      </c>
      <c r="AH52" s="50"/>
      <c r="AJ52" s="50"/>
      <c r="AK52" s="50"/>
      <c r="AL52" s="50"/>
    </row>
    <row r="53" spans="1:38" ht="15.75" customHeight="1" x14ac:dyDescent="0.25">
      <c r="A53" s="38" t="s">
        <v>117</v>
      </c>
      <c r="B53" s="51"/>
      <c r="C53" s="51">
        <f t="shared" ref="C53:Z53" si="17">C42+C52</f>
        <v>10970.740000000002</v>
      </c>
      <c r="D53" s="51">
        <f t="shared" si="17"/>
        <v>11828.740000000002</v>
      </c>
      <c r="E53" s="51">
        <f t="shared" si="17"/>
        <v>15898.84</v>
      </c>
      <c r="F53" s="51">
        <f t="shared" si="17"/>
        <v>15920.739999999998</v>
      </c>
      <c r="G53" s="51">
        <f t="shared" si="17"/>
        <v>19415.440000000002</v>
      </c>
      <c r="H53" s="51">
        <f t="shared" si="17"/>
        <v>19867.54</v>
      </c>
      <c r="I53" s="51">
        <f t="shared" si="17"/>
        <v>22797.040000000001</v>
      </c>
      <c r="J53" s="51">
        <f t="shared" si="17"/>
        <v>21319.54</v>
      </c>
      <c r="K53" s="51">
        <f t="shared" si="17"/>
        <v>24245.739999999998</v>
      </c>
      <c r="L53" s="51">
        <f t="shared" si="17"/>
        <v>21600.04</v>
      </c>
      <c r="M53" s="51">
        <f t="shared" si="17"/>
        <v>21847.54</v>
      </c>
      <c r="N53" s="51">
        <f t="shared" si="17"/>
        <v>13698.839999999997</v>
      </c>
      <c r="O53" s="51">
        <f t="shared" si="17"/>
        <v>18898.839999999997</v>
      </c>
      <c r="P53" s="51">
        <f t="shared" si="17"/>
        <v>27182.739999999998</v>
      </c>
      <c r="Q53" s="52">
        <f t="shared" si="17"/>
        <v>25028.739999999998</v>
      </c>
      <c r="R53" s="51">
        <f t="shared" si="17"/>
        <v>27141.239999999998</v>
      </c>
      <c r="S53" s="51">
        <f t="shared" si="17"/>
        <v>28271.739999999998</v>
      </c>
      <c r="T53" s="51">
        <f t="shared" si="17"/>
        <v>25952.739999999998</v>
      </c>
      <c r="U53" s="51">
        <f t="shared" si="17"/>
        <v>15998.839999999997</v>
      </c>
      <c r="V53" s="51">
        <f t="shared" si="17"/>
        <v>24599.440000000002</v>
      </c>
      <c r="W53" s="51">
        <f t="shared" si="17"/>
        <v>27137.440000000002</v>
      </c>
      <c r="X53" s="51">
        <f t="shared" si="17"/>
        <v>22808.839999999997</v>
      </c>
      <c r="Y53" s="51">
        <f t="shared" si="17"/>
        <v>22956.04</v>
      </c>
      <c r="Z53" s="51">
        <f t="shared" si="17"/>
        <v>32544.739999999998</v>
      </c>
      <c r="AH53" s="50"/>
      <c r="AJ53" s="50"/>
      <c r="AK53" s="50"/>
      <c r="AL53" s="50"/>
    </row>
    <row r="54" spans="1:38" ht="15.75" customHeight="1" x14ac:dyDescent="0.25">
      <c r="A54" s="53" t="s">
        <v>118</v>
      </c>
      <c r="B54" s="54"/>
      <c r="C54" s="54">
        <v>523.61</v>
      </c>
      <c r="D54" s="54">
        <v>523.61</v>
      </c>
      <c r="E54" s="54">
        <v>523.61</v>
      </c>
      <c r="F54" s="54">
        <v>523.61</v>
      </c>
      <c r="G54" s="54">
        <v>523.61</v>
      </c>
      <c r="H54" s="54">
        <v>523.61</v>
      </c>
      <c r="I54" s="54">
        <v>523.61</v>
      </c>
      <c r="J54" s="54">
        <v>523.61</v>
      </c>
      <c r="K54" s="54">
        <v>523.61</v>
      </c>
      <c r="L54" s="54">
        <v>523.61</v>
      </c>
      <c r="M54" s="54">
        <v>523.61</v>
      </c>
      <c r="N54" s="55">
        <v>506.84</v>
      </c>
      <c r="O54" s="55">
        <v>506.84</v>
      </c>
      <c r="P54" s="54">
        <v>523.61</v>
      </c>
      <c r="Q54" s="23">
        <v>523.61</v>
      </c>
      <c r="R54" s="54">
        <v>523.61</v>
      </c>
      <c r="S54" s="54">
        <v>523.61</v>
      </c>
      <c r="T54" s="54">
        <v>523.61</v>
      </c>
      <c r="U54" s="55">
        <v>506.84</v>
      </c>
      <c r="V54" s="54">
        <v>523.61</v>
      </c>
      <c r="W54" s="54">
        <v>523.61</v>
      </c>
      <c r="X54" s="55">
        <v>506.84</v>
      </c>
      <c r="Y54" s="55">
        <v>506.84</v>
      </c>
      <c r="Z54" s="54">
        <v>523.61</v>
      </c>
    </row>
    <row r="55" spans="1:38" ht="15.75" customHeight="1" x14ac:dyDescent="0.25">
      <c r="A55" s="56" t="s">
        <v>119</v>
      </c>
      <c r="B55" s="39"/>
      <c r="C55" s="39">
        <f>C54*Parameters!$B$7*2</f>
        <v>5236.1000000000004</v>
      </c>
      <c r="D55" s="39">
        <f>D54*Parameters!$B$7*2</f>
        <v>5236.1000000000004</v>
      </c>
      <c r="E55" s="39">
        <f>E54*Parameters!$B$7*2</f>
        <v>5236.1000000000004</v>
      </c>
      <c r="F55" s="39">
        <f>F54*Parameters!$B$7*2</f>
        <v>5236.1000000000004</v>
      </c>
      <c r="G55" s="39">
        <f>G54*Parameters!$B$7*2</f>
        <v>5236.1000000000004</v>
      </c>
      <c r="H55" s="39">
        <f>H54*Parameters!$B$7*2</f>
        <v>5236.1000000000004</v>
      </c>
      <c r="I55" s="39">
        <f>I54*Parameters!$B$7*2</f>
        <v>5236.1000000000004</v>
      </c>
      <c r="J55" s="39">
        <f>J54*Parameters!$B$7*2</f>
        <v>5236.1000000000004</v>
      </c>
      <c r="K55" s="39">
        <f>K54*Parameters!$B$7*2</f>
        <v>5236.1000000000004</v>
      </c>
      <c r="L55" s="39">
        <f>L54*Parameters!$B$7*2</f>
        <v>5236.1000000000004</v>
      </c>
      <c r="M55" s="39">
        <f>M54*Parameters!$B$7*2</f>
        <v>5236.1000000000004</v>
      </c>
      <c r="N55" s="39">
        <f>N54*Parameters!$B$7*2</f>
        <v>5068.3999999999996</v>
      </c>
      <c r="O55" s="39">
        <f>O54*Parameters!$B$7*2</f>
        <v>5068.3999999999996</v>
      </c>
      <c r="P55" s="39">
        <f>P54*Parameters!$B$7*2</f>
        <v>5236.1000000000004</v>
      </c>
      <c r="Q55" s="40">
        <f>Q54*Parameters!$B$7*2</f>
        <v>5236.1000000000004</v>
      </c>
      <c r="R55" s="39">
        <f>R54*Parameters!$B$7*2</f>
        <v>5236.1000000000004</v>
      </c>
      <c r="S55" s="39">
        <f>S54*Parameters!$B$7*2</f>
        <v>5236.1000000000004</v>
      </c>
      <c r="T55" s="39">
        <f>T54*Parameters!$B$7*2</f>
        <v>5236.1000000000004</v>
      </c>
      <c r="U55" s="39">
        <f>U54*Parameters!$B$7*2</f>
        <v>5068.3999999999996</v>
      </c>
      <c r="V55" s="39">
        <f>V54*Parameters!$B$7*2</f>
        <v>5236.1000000000004</v>
      </c>
      <c r="W55" s="39">
        <f>W54*Parameters!$B$7*2</f>
        <v>5236.1000000000004</v>
      </c>
      <c r="X55" s="39">
        <f>X54*Parameters!$B$7*2</f>
        <v>5068.3999999999996</v>
      </c>
      <c r="Y55" s="39">
        <f>Y54*Parameters!$B$7*2</f>
        <v>5068.3999999999996</v>
      </c>
      <c r="Z55" s="39">
        <f>Z54*Parameters!$B$7*2</f>
        <v>5236.1000000000004</v>
      </c>
      <c r="AH55" s="37"/>
      <c r="AJ55" s="37"/>
      <c r="AK55" s="37"/>
      <c r="AL55" s="37"/>
    </row>
    <row r="56" spans="1:38" ht="15.75" customHeight="1" x14ac:dyDescent="0.25">
      <c r="A56" s="20" t="s">
        <v>120</v>
      </c>
      <c r="B56" s="57"/>
      <c r="C56" s="57">
        <v>28</v>
      </c>
      <c r="D56" s="57">
        <v>29</v>
      </c>
      <c r="E56" s="57">
        <v>30</v>
      </c>
      <c r="F56" s="57">
        <v>28</v>
      </c>
      <c r="G56" s="57">
        <v>31</v>
      </c>
      <c r="H56" s="57">
        <v>29</v>
      </c>
      <c r="I56" s="57">
        <v>29</v>
      </c>
      <c r="J56" s="57">
        <v>30</v>
      </c>
      <c r="K56" s="57">
        <v>26.5</v>
      </c>
      <c r="L56" s="57">
        <v>24</v>
      </c>
      <c r="M56" s="57">
        <v>29</v>
      </c>
      <c r="N56" s="57">
        <v>28</v>
      </c>
      <c r="O56" s="57">
        <v>25</v>
      </c>
      <c r="P56" s="57">
        <v>33</v>
      </c>
      <c r="Q56" s="58">
        <v>35</v>
      </c>
      <c r="R56" s="57">
        <v>28</v>
      </c>
      <c r="S56" s="57">
        <v>33</v>
      </c>
      <c r="T56" s="57">
        <v>37</v>
      </c>
      <c r="U56" s="57">
        <v>28</v>
      </c>
      <c r="V56" s="57">
        <v>41</v>
      </c>
      <c r="W56" s="57">
        <v>49</v>
      </c>
      <c r="X56" s="57">
        <v>26</v>
      </c>
      <c r="Y56" s="57">
        <v>29</v>
      </c>
      <c r="Z56" s="57">
        <v>38</v>
      </c>
    </row>
    <row r="57" spans="1:38" ht="15.75" customHeight="1" x14ac:dyDescent="0.25">
      <c r="A57" s="20" t="s">
        <v>121</v>
      </c>
      <c r="B57" s="59"/>
      <c r="C57" s="59">
        <f t="shared" ref="C57:P57" si="18">100/C56</f>
        <v>3.5714285714285716</v>
      </c>
      <c r="D57" s="59">
        <f t="shared" si="18"/>
        <v>3.4482758620689653</v>
      </c>
      <c r="E57" s="59">
        <f t="shared" si="18"/>
        <v>3.3333333333333335</v>
      </c>
      <c r="F57" s="59">
        <f t="shared" si="18"/>
        <v>3.5714285714285716</v>
      </c>
      <c r="G57" s="59">
        <f t="shared" si="18"/>
        <v>3.225806451612903</v>
      </c>
      <c r="H57" s="59">
        <f t="shared" si="18"/>
        <v>3.4482758620689653</v>
      </c>
      <c r="I57" s="59">
        <f t="shared" si="18"/>
        <v>3.4482758620689653</v>
      </c>
      <c r="J57" s="59">
        <f t="shared" si="18"/>
        <v>3.3333333333333335</v>
      </c>
      <c r="K57" s="59">
        <f t="shared" si="18"/>
        <v>3.7735849056603774</v>
      </c>
      <c r="L57" s="59">
        <f t="shared" si="18"/>
        <v>4.166666666666667</v>
      </c>
      <c r="M57" s="59">
        <f t="shared" si="18"/>
        <v>3.4482758620689653</v>
      </c>
      <c r="N57" s="59">
        <f t="shared" si="18"/>
        <v>3.5714285714285716</v>
      </c>
      <c r="O57" s="59">
        <f t="shared" si="18"/>
        <v>4</v>
      </c>
      <c r="P57" s="59">
        <f t="shared" si="18"/>
        <v>3.0303030303030303</v>
      </c>
      <c r="Q57" s="60">
        <f>100/Q56</f>
        <v>2.8571428571428572</v>
      </c>
      <c r="R57" s="59">
        <f t="shared" ref="R57:Z57" si="19">100/R56</f>
        <v>3.5714285714285716</v>
      </c>
      <c r="S57" s="59">
        <f t="shared" si="19"/>
        <v>3.0303030303030303</v>
      </c>
      <c r="T57" s="59">
        <f t="shared" si="19"/>
        <v>2.7027027027027026</v>
      </c>
      <c r="U57" s="59">
        <f t="shared" si="19"/>
        <v>3.5714285714285716</v>
      </c>
      <c r="V57" s="59">
        <f t="shared" si="19"/>
        <v>2.4390243902439024</v>
      </c>
      <c r="W57" s="59">
        <f t="shared" si="19"/>
        <v>2.0408163265306123</v>
      </c>
      <c r="X57" s="59">
        <f t="shared" si="19"/>
        <v>3.8461538461538463</v>
      </c>
      <c r="Y57" s="59">
        <f t="shared" si="19"/>
        <v>3.4482758620689653</v>
      </c>
      <c r="Z57" s="59">
        <f t="shared" si="19"/>
        <v>2.6315789473684212</v>
      </c>
    </row>
    <row r="58" spans="1:38" ht="15.75" customHeight="1" x14ac:dyDescent="0.25">
      <c r="A58" s="20" t="s">
        <v>122</v>
      </c>
      <c r="B58" s="61"/>
      <c r="C58" s="61">
        <f>Parameters!$B10/100*C56</f>
        <v>16800</v>
      </c>
      <c r="D58" s="61">
        <f>Parameters!$B10/100*D56</f>
        <v>17400</v>
      </c>
      <c r="E58" s="61">
        <f>Parameters!$B10/100*E56</f>
        <v>18000</v>
      </c>
      <c r="F58" s="61">
        <f>Parameters!$B10/100*F56</f>
        <v>16800</v>
      </c>
      <c r="G58" s="61">
        <f>Parameters!$B10/100*G56</f>
        <v>18600</v>
      </c>
      <c r="H58" s="61">
        <f>Parameters!$B10/100*H56</f>
        <v>17400</v>
      </c>
      <c r="I58" s="61">
        <f>Parameters!$B10/100*I56</f>
        <v>17400</v>
      </c>
      <c r="J58" s="61">
        <f>Parameters!$B10/100*J56</f>
        <v>18000</v>
      </c>
      <c r="K58" s="61">
        <f>Parameters!$B10/100*K56</f>
        <v>15900</v>
      </c>
      <c r="L58" s="61">
        <f>Parameters!$B10/100*L56</f>
        <v>14400</v>
      </c>
      <c r="M58" s="61">
        <f>Parameters!$B10/100*M56</f>
        <v>17400</v>
      </c>
      <c r="N58" s="61">
        <f>Parameters!$B10/100*N56</f>
        <v>16800</v>
      </c>
      <c r="O58" s="61">
        <f>Parameters!$B10/100*O56</f>
        <v>15000</v>
      </c>
      <c r="P58" s="61">
        <f>Parameters!$B10/100*P56</f>
        <v>19800</v>
      </c>
      <c r="Q58" s="62">
        <f>Parameters!$B10/100*Q56</f>
        <v>21000</v>
      </c>
      <c r="R58" s="61">
        <f>Parameters!$B10/100*R56</f>
        <v>16800</v>
      </c>
      <c r="S58" s="61">
        <f>Parameters!$B10/100*S56</f>
        <v>19800</v>
      </c>
      <c r="T58" s="61">
        <f>Parameters!$B10/100*T56</f>
        <v>22200</v>
      </c>
      <c r="U58" s="61">
        <f>Parameters!$B10/100*U56</f>
        <v>16800</v>
      </c>
      <c r="V58" s="61">
        <f>Parameters!$B10/100*V56</f>
        <v>24600</v>
      </c>
      <c r="W58" s="61">
        <f>Parameters!$B10/100*W56</f>
        <v>29400</v>
      </c>
      <c r="X58" s="61">
        <f>Parameters!$B10/100*X56</f>
        <v>15600</v>
      </c>
      <c r="Y58" s="61">
        <f>Parameters!$B10/100*Y56</f>
        <v>17400</v>
      </c>
      <c r="Z58" s="61">
        <f>Parameters!$B10/100*Z56</f>
        <v>22800</v>
      </c>
    </row>
    <row r="59" spans="1:38" ht="15.75" customHeight="1" x14ac:dyDescent="0.25">
      <c r="A59" s="20" t="s">
        <v>123</v>
      </c>
      <c r="B59" s="61"/>
      <c r="C59" s="61">
        <f>C58/Parameters!$B$3</f>
        <v>19764.705882352941</v>
      </c>
      <c r="D59" s="61">
        <f>D58/Parameters!$B$3</f>
        <v>20470.588235294119</v>
      </c>
      <c r="E59" s="61">
        <f>E58/Parameters!$B$3</f>
        <v>21176.470588235294</v>
      </c>
      <c r="F59" s="61">
        <f>F58/Parameters!$B$3</f>
        <v>19764.705882352941</v>
      </c>
      <c r="G59" s="61">
        <f>G58/Parameters!$B$3</f>
        <v>21882.352941176472</v>
      </c>
      <c r="H59" s="61">
        <f>H58/Parameters!$B$3</f>
        <v>20470.588235294119</v>
      </c>
      <c r="I59" s="61">
        <f>I58/Parameters!$B$3</f>
        <v>20470.588235294119</v>
      </c>
      <c r="J59" s="61">
        <f>J58/Parameters!$B$3</f>
        <v>21176.470588235294</v>
      </c>
      <c r="K59" s="61">
        <f>K58/Parameters!$B$3</f>
        <v>18705.882352941178</v>
      </c>
      <c r="L59" s="61">
        <f>L58/Parameters!$B$3</f>
        <v>16941.176470588234</v>
      </c>
      <c r="M59" s="61">
        <f>M58/Parameters!$B$3</f>
        <v>20470.588235294119</v>
      </c>
      <c r="N59" s="61">
        <f>N58/Parameters!$B$3</f>
        <v>19764.705882352941</v>
      </c>
      <c r="O59" s="61">
        <f>O58/Parameters!$B$3</f>
        <v>17647.058823529413</v>
      </c>
      <c r="P59" s="61">
        <f>P58/Parameters!$B$3</f>
        <v>23294.117647058825</v>
      </c>
      <c r="Q59" s="62">
        <f>Q58/Parameters!$B$3</f>
        <v>24705.882352941178</v>
      </c>
      <c r="R59" s="61">
        <f>R58/Parameters!$B$3</f>
        <v>19764.705882352941</v>
      </c>
      <c r="S59" s="61">
        <f>S58/Parameters!$B$3</f>
        <v>23294.117647058825</v>
      </c>
      <c r="T59" s="61">
        <f>T58/Parameters!$B$3</f>
        <v>26117.647058823532</v>
      </c>
      <c r="U59" s="61">
        <f>U58/Parameters!$B$3</f>
        <v>19764.705882352941</v>
      </c>
      <c r="V59" s="61">
        <f>V58/Parameters!$B$3</f>
        <v>28941.176470588238</v>
      </c>
      <c r="W59" s="61">
        <f>W58/Parameters!$B$3</f>
        <v>34588.23529411765</v>
      </c>
      <c r="X59" s="61">
        <f>X58/Parameters!$B$3</f>
        <v>18352.941176470587</v>
      </c>
      <c r="Y59" s="61">
        <f>Y58/Parameters!$B$3</f>
        <v>20470.588235294119</v>
      </c>
      <c r="Z59" s="61">
        <f>Z58/Parameters!$B$3</f>
        <v>26823.529411764706</v>
      </c>
    </row>
    <row r="60" spans="1:38" ht="15.75" customHeight="1" x14ac:dyDescent="0.25">
      <c r="A60" s="20" t="s">
        <v>124</v>
      </c>
      <c r="B60" s="21"/>
      <c r="C60" s="21">
        <f>C59*Parameters!$B$2</f>
        <v>3054.24</v>
      </c>
      <c r="D60" s="21">
        <f>D59*Parameters!$B$2</f>
        <v>3163.32</v>
      </c>
      <c r="E60" s="21">
        <f>E59*Parameters!$B$2</f>
        <v>3272.4</v>
      </c>
      <c r="F60" s="21">
        <f>F59*Parameters!$B$2</f>
        <v>3054.24</v>
      </c>
      <c r="G60" s="21">
        <f>G59*Parameters!$B$2</f>
        <v>3381.4800000000005</v>
      </c>
      <c r="H60" s="21">
        <f>H59*Parameters!$B$2</f>
        <v>3163.32</v>
      </c>
      <c r="I60" s="21">
        <f>I59*Parameters!$B$2</f>
        <v>3163.32</v>
      </c>
      <c r="J60" s="21">
        <f>J59*Parameters!$B$2</f>
        <v>3272.4</v>
      </c>
      <c r="K60" s="21">
        <f>K59*Parameters!$B$2</f>
        <v>2890.6200000000003</v>
      </c>
      <c r="L60" s="21">
        <f>L59*Parameters!$B$2</f>
        <v>2617.92</v>
      </c>
      <c r="M60" s="21">
        <f>M59*Parameters!$B$2</f>
        <v>3163.32</v>
      </c>
      <c r="N60" s="21">
        <f>N59*Parameters!$B$2</f>
        <v>3054.24</v>
      </c>
      <c r="O60" s="21">
        <f>O59*Parameters!$B$2</f>
        <v>2727</v>
      </c>
      <c r="P60" s="21">
        <f>P59*Parameters!$B$2</f>
        <v>3599.6400000000003</v>
      </c>
      <c r="Q60" s="23">
        <f>Q59*Parameters!$B$2</f>
        <v>3817.8</v>
      </c>
      <c r="R60" s="21">
        <f>R59*Parameters!$B$2</f>
        <v>3054.24</v>
      </c>
      <c r="S60" s="21">
        <f>S59*Parameters!$B$2</f>
        <v>3599.6400000000003</v>
      </c>
      <c r="T60" s="21">
        <f>T59*Parameters!$B$2</f>
        <v>4035.9600000000005</v>
      </c>
      <c r="U60" s="21">
        <f>U59*Parameters!$B$2</f>
        <v>3054.24</v>
      </c>
      <c r="V60" s="21">
        <f>V59*Parameters!$B$2</f>
        <v>4472.2800000000007</v>
      </c>
      <c r="W60" s="21">
        <f>W59*Parameters!$B$2</f>
        <v>5344.920000000001</v>
      </c>
      <c r="X60" s="21">
        <f>X59*Parameters!$B$2</f>
        <v>2836.08</v>
      </c>
      <c r="Y60" s="21">
        <f>Y59*Parameters!$B$2</f>
        <v>3163.32</v>
      </c>
      <c r="Z60" s="21">
        <f>Z59*Parameters!$B$2</f>
        <v>4145.04</v>
      </c>
    </row>
    <row r="61" spans="1:38" ht="15.75" customHeight="1" x14ac:dyDescent="0.25">
      <c r="A61" s="20" t="s">
        <v>125</v>
      </c>
      <c r="B61" s="57"/>
      <c r="C61" s="57"/>
      <c r="D61" s="57"/>
      <c r="E61" s="57"/>
      <c r="F61" s="57"/>
      <c r="G61" s="57"/>
      <c r="H61" s="57"/>
      <c r="I61" s="57"/>
      <c r="J61" s="57"/>
      <c r="K61" s="57"/>
      <c r="L61" s="57"/>
      <c r="M61" s="57"/>
      <c r="N61" s="57"/>
      <c r="O61" s="57"/>
      <c r="P61" s="57"/>
      <c r="Q61" s="45"/>
      <c r="R61" s="57"/>
      <c r="S61" s="57"/>
      <c r="T61" s="57"/>
      <c r="U61" s="57"/>
      <c r="V61" s="57">
        <v>30</v>
      </c>
      <c r="W61" s="57"/>
      <c r="X61" s="57"/>
      <c r="Y61" s="57"/>
      <c r="Z61" s="57"/>
    </row>
    <row r="62" spans="1:38" ht="15.75" customHeight="1" x14ac:dyDescent="0.25">
      <c r="A62" s="20" t="s">
        <v>126</v>
      </c>
      <c r="B62" s="61"/>
      <c r="C62" s="61"/>
      <c r="D62" s="61"/>
      <c r="E62" s="61"/>
      <c r="F62" s="61"/>
      <c r="G62" s="61"/>
      <c r="H62" s="61"/>
      <c r="I62" s="61"/>
      <c r="J62" s="61"/>
      <c r="K62" s="61"/>
      <c r="L62" s="61"/>
      <c r="M62" s="61"/>
      <c r="N62" s="61"/>
      <c r="O62" s="61"/>
      <c r="P62" s="61"/>
      <c r="Q62" s="63"/>
      <c r="R62" s="61"/>
      <c r="S62" s="61"/>
      <c r="T62" s="61"/>
      <c r="U62" s="61"/>
      <c r="V62" s="61"/>
      <c r="W62" s="61"/>
      <c r="X62" s="61"/>
      <c r="Y62" s="61"/>
      <c r="Z62" s="61"/>
    </row>
    <row r="63" spans="1:38" ht="15.75" customHeight="1" x14ac:dyDescent="0.25">
      <c r="A63" s="20" t="s">
        <v>127</v>
      </c>
      <c r="B63" s="21"/>
      <c r="C63" s="21"/>
      <c r="D63" s="21"/>
      <c r="E63" s="21"/>
      <c r="F63" s="21"/>
      <c r="G63" s="21"/>
      <c r="H63" s="21"/>
      <c r="I63" s="21"/>
      <c r="J63" s="21"/>
      <c r="K63" s="21"/>
      <c r="L63" s="21"/>
      <c r="M63" s="21"/>
      <c r="N63" s="21"/>
      <c r="O63" s="21"/>
      <c r="P63" s="21"/>
      <c r="Q63" s="26"/>
      <c r="R63" s="21"/>
      <c r="S63" s="21"/>
      <c r="T63" s="21"/>
      <c r="U63" s="21"/>
      <c r="V63" s="21"/>
      <c r="W63" s="21"/>
      <c r="X63" s="21"/>
      <c r="Y63" s="21"/>
      <c r="Z63" s="21"/>
    </row>
    <row r="64" spans="1:38" ht="15.75" customHeight="1" x14ac:dyDescent="0.25">
      <c r="A64" s="56" t="s">
        <v>128</v>
      </c>
      <c r="B64" s="39"/>
      <c r="C64" s="39">
        <f t="shared" ref="C64:Z64" si="20">C60+C63</f>
        <v>3054.24</v>
      </c>
      <c r="D64" s="39">
        <f t="shared" si="20"/>
        <v>3163.32</v>
      </c>
      <c r="E64" s="39">
        <f t="shared" si="20"/>
        <v>3272.4</v>
      </c>
      <c r="F64" s="39">
        <f t="shared" si="20"/>
        <v>3054.24</v>
      </c>
      <c r="G64" s="39">
        <f t="shared" si="20"/>
        <v>3381.4800000000005</v>
      </c>
      <c r="H64" s="39">
        <f t="shared" si="20"/>
        <v>3163.32</v>
      </c>
      <c r="I64" s="39">
        <f t="shared" si="20"/>
        <v>3163.32</v>
      </c>
      <c r="J64" s="39">
        <f t="shared" si="20"/>
        <v>3272.4</v>
      </c>
      <c r="K64" s="39">
        <f t="shared" si="20"/>
        <v>2890.6200000000003</v>
      </c>
      <c r="L64" s="39">
        <f t="shared" si="20"/>
        <v>2617.92</v>
      </c>
      <c r="M64" s="39">
        <f t="shared" si="20"/>
        <v>3163.32</v>
      </c>
      <c r="N64" s="39">
        <f t="shared" si="20"/>
        <v>3054.24</v>
      </c>
      <c r="O64" s="39">
        <f t="shared" si="20"/>
        <v>2727</v>
      </c>
      <c r="P64" s="39">
        <f t="shared" si="20"/>
        <v>3599.6400000000003</v>
      </c>
      <c r="Q64" s="40">
        <f t="shared" si="20"/>
        <v>3817.8</v>
      </c>
      <c r="R64" s="39">
        <f t="shared" si="20"/>
        <v>3054.24</v>
      </c>
      <c r="S64" s="39">
        <f t="shared" si="20"/>
        <v>3599.6400000000003</v>
      </c>
      <c r="T64" s="39">
        <f t="shared" si="20"/>
        <v>4035.9600000000005</v>
      </c>
      <c r="U64" s="39">
        <f t="shared" si="20"/>
        <v>3054.24</v>
      </c>
      <c r="V64" s="39">
        <f t="shared" si="20"/>
        <v>4472.2800000000007</v>
      </c>
      <c r="W64" s="39">
        <f t="shared" si="20"/>
        <v>5344.920000000001</v>
      </c>
      <c r="X64" s="39">
        <f t="shared" si="20"/>
        <v>2836.08</v>
      </c>
      <c r="Y64" s="39">
        <f t="shared" si="20"/>
        <v>3163.32</v>
      </c>
      <c r="Z64" s="39">
        <f t="shared" si="20"/>
        <v>4145.04</v>
      </c>
      <c r="AH64" s="37"/>
      <c r="AJ64" s="37"/>
      <c r="AK64" s="37"/>
      <c r="AL64" s="37"/>
    </row>
    <row r="65" spans="1:38" ht="15.75" customHeight="1" x14ac:dyDescent="0.25">
      <c r="A65" s="64" t="s">
        <v>129</v>
      </c>
      <c r="B65" s="65"/>
      <c r="C65" s="65">
        <v>1000</v>
      </c>
      <c r="D65" s="65">
        <v>1000</v>
      </c>
      <c r="E65" s="65">
        <v>1000</v>
      </c>
      <c r="F65" s="65">
        <v>1000</v>
      </c>
      <c r="G65" s="65">
        <v>1000</v>
      </c>
      <c r="H65" s="65">
        <v>1000</v>
      </c>
      <c r="I65" s="65">
        <v>1000</v>
      </c>
      <c r="J65" s="65">
        <v>1000</v>
      </c>
      <c r="K65" s="65">
        <v>1000</v>
      </c>
      <c r="L65" s="65">
        <v>1000</v>
      </c>
      <c r="M65" s="65">
        <v>1000</v>
      </c>
      <c r="N65" s="65">
        <v>1000</v>
      </c>
      <c r="O65" s="65">
        <v>1000</v>
      </c>
      <c r="P65" s="65">
        <v>1000</v>
      </c>
      <c r="Q65" s="66">
        <v>1000</v>
      </c>
      <c r="R65" s="65">
        <v>1000</v>
      </c>
      <c r="S65" s="65">
        <v>1000</v>
      </c>
      <c r="T65" s="65">
        <v>1000</v>
      </c>
      <c r="U65" s="65">
        <v>1000</v>
      </c>
      <c r="V65" s="65">
        <v>1000</v>
      </c>
      <c r="W65" s="65">
        <v>1000</v>
      </c>
      <c r="X65" s="65">
        <v>1000</v>
      </c>
      <c r="Y65" s="65">
        <v>1000</v>
      </c>
      <c r="Z65" s="65">
        <v>1000</v>
      </c>
      <c r="AH65" s="37"/>
      <c r="AJ65" s="37"/>
      <c r="AK65" s="37"/>
      <c r="AL65" s="37"/>
    </row>
    <row r="66" spans="1:38" ht="15.75" customHeight="1" x14ac:dyDescent="0.25">
      <c r="A66" s="67" t="s">
        <v>130</v>
      </c>
      <c r="B66" s="68"/>
      <c r="C66" s="68">
        <f t="shared" ref="C66:Z66" si="21">C53+C55+C64+C65+C45</f>
        <v>21807.530000000002</v>
      </c>
      <c r="D66" s="68">
        <f t="shared" si="21"/>
        <v>22814.260000000002</v>
      </c>
      <c r="E66" s="68">
        <f t="shared" si="21"/>
        <v>27008.232500000006</v>
      </c>
      <c r="F66" s="68">
        <f t="shared" si="21"/>
        <v>26986.279999999995</v>
      </c>
      <c r="G66" s="68">
        <f t="shared" si="21"/>
        <v>30969.717499999999</v>
      </c>
      <c r="H66" s="68">
        <f t="shared" si="21"/>
        <v>31224.55</v>
      </c>
      <c r="I66" s="68">
        <f t="shared" si="21"/>
        <v>33942.837500000001</v>
      </c>
      <c r="J66" s="68">
        <f t="shared" si="21"/>
        <v>32852.730000000003</v>
      </c>
      <c r="K66" s="68">
        <f t="shared" si="21"/>
        <v>35185.784999999989</v>
      </c>
      <c r="L66" s="68">
        <f t="shared" si="21"/>
        <v>32491.712499999998</v>
      </c>
      <c r="M66" s="68">
        <f t="shared" si="21"/>
        <v>33296.050000000003</v>
      </c>
      <c r="N66" s="68">
        <f t="shared" si="21"/>
        <v>24913.422499999997</v>
      </c>
      <c r="O66" s="68">
        <f t="shared" si="21"/>
        <v>29633.682499999999</v>
      </c>
      <c r="P66" s="68">
        <f t="shared" si="21"/>
        <v>38967.53</v>
      </c>
      <c r="Q66" s="69">
        <f t="shared" si="21"/>
        <v>37278.74</v>
      </c>
      <c r="R66" s="68">
        <f t="shared" si="21"/>
        <v>38494.242499999993</v>
      </c>
      <c r="S66" s="68">
        <f t="shared" si="21"/>
        <v>40106.854999999996</v>
      </c>
      <c r="T66" s="68">
        <f t="shared" si="21"/>
        <v>38463.599999999999</v>
      </c>
      <c r="U66" s="68">
        <f t="shared" si="21"/>
        <v>27365.922499999997</v>
      </c>
      <c r="V66" s="68">
        <f t="shared" si="21"/>
        <v>37622.717499999999</v>
      </c>
      <c r="W66" s="68">
        <f t="shared" si="21"/>
        <v>41012.0075</v>
      </c>
      <c r="X66" s="68">
        <f t="shared" si="21"/>
        <v>33912.012499999997</v>
      </c>
      <c r="Y66" s="68">
        <f t="shared" si="21"/>
        <v>34396.212500000001</v>
      </c>
      <c r="Z66" s="68">
        <f t="shared" si="21"/>
        <v>45353.78</v>
      </c>
      <c r="AH66" s="37"/>
      <c r="AJ66" s="37"/>
      <c r="AK66" s="37"/>
      <c r="AL66" s="37"/>
    </row>
    <row r="67" spans="1:38" ht="15.75" customHeight="1" x14ac:dyDescent="0.25">
      <c r="A67" s="70" t="s">
        <v>131</v>
      </c>
      <c r="B67" s="71"/>
      <c r="C67" s="71">
        <f>C66/Parameters!$B$7</f>
        <v>4361.5060000000003</v>
      </c>
      <c r="D67" s="71">
        <f>D66/Parameters!$B$7</f>
        <v>4562.8520000000008</v>
      </c>
      <c r="E67" s="71">
        <f>E66/Parameters!$B$7</f>
        <v>5401.6465000000007</v>
      </c>
      <c r="F67" s="71">
        <f>F66/Parameters!$B$7</f>
        <v>5397.2559999999994</v>
      </c>
      <c r="G67" s="71">
        <f>G66/Parameters!$B$7</f>
        <v>6193.9434999999994</v>
      </c>
      <c r="H67" s="72">
        <f>H66/Parameters!$B$7</f>
        <v>6244.91</v>
      </c>
      <c r="I67" s="72">
        <f>I66/Parameters!$B$7</f>
        <v>6788.5675000000001</v>
      </c>
      <c r="J67" s="72">
        <f>J66/Parameters!$B$7</f>
        <v>6570.5460000000003</v>
      </c>
      <c r="K67" s="72">
        <f>K66/Parameters!$B$7</f>
        <v>7037.1569999999974</v>
      </c>
      <c r="L67" s="72">
        <f>L66/Parameters!$B$7</f>
        <v>6498.3424999999997</v>
      </c>
      <c r="M67" s="72">
        <f>M66/Parameters!$B$7</f>
        <v>6659.2100000000009</v>
      </c>
      <c r="N67" s="72">
        <f>N66/Parameters!$B$7</f>
        <v>4982.6844999999994</v>
      </c>
      <c r="O67" s="72">
        <f>O66/Parameters!$B$7</f>
        <v>5926.7365</v>
      </c>
      <c r="P67" s="72">
        <f>P66/Parameters!$B$7</f>
        <v>7793.5059999999994</v>
      </c>
      <c r="Q67" s="69">
        <f>Q66/Parameters!$B$7</f>
        <v>7455.7479999999996</v>
      </c>
      <c r="R67" s="72">
        <f>R66/Parameters!$B$7</f>
        <v>7698.8484999999982</v>
      </c>
      <c r="S67" s="72">
        <f>S66/Parameters!$B$7</f>
        <v>8021.3709999999992</v>
      </c>
      <c r="T67" s="72">
        <f>T66/Parameters!$B$7</f>
        <v>7692.7199999999993</v>
      </c>
      <c r="U67" s="72">
        <f>U66/Parameters!$B$7</f>
        <v>5473.1844999999994</v>
      </c>
      <c r="V67" s="72">
        <f>V66/Parameters!$B$7</f>
        <v>7524.5434999999998</v>
      </c>
      <c r="W67" s="72">
        <f>W66/Parameters!$B$7</f>
        <v>8202.4014999999999</v>
      </c>
      <c r="X67" s="72">
        <f>X66/Parameters!$B$7</f>
        <v>6782.4024999999992</v>
      </c>
      <c r="Y67" s="72">
        <f>Y66/Parameters!$B$7</f>
        <v>6879.2425000000003</v>
      </c>
      <c r="Z67" s="72">
        <f>Z66/Parameters!$B$7</f>
        <v>9070.7559999999994</v>
      </c>
    </row>
    <row r="68" spans="1:38" ht="15.75" customHeight="1" x14ac:dyDescent="0.25">
      <c r="A68" s="41" t="s">
        <v>132</v>
      </c>
      <c r="B68" s="73"/>
      <c r="C68" s="73">
        <f>C66/(Parameters!$B$10)</f>
        <v>0.3634588333333334</v>
      </c>
      <c r="D68" s="73">
        <f>D66/(Parameters!$B$10)</f>
        <v>0.3802376666666667</v>
      </c>
      <c r="E68" s="73">
        <f>E66/(Parameters!$B$10)</f>
        <v>0.45013720833333343</v>
      </c>
      <c r="F68" s="73">
        <f>F66/(Parameters!$B$10)</f>
        <v>0.44977133333333325</v>
      </c>
      <c r="G68" s="73">
        <f>G66/(Parameters!$B$10)</f>
        <v>0.51616195833333334</v>
      </c>
      <c r="H68" s="59">
        <f>H66/(Parameters!$B$10)</f>
        <v>0.5204091666666667</v>
      </c>
      <c r="I68" s="59">
        <f>I66/(Parameters!$B$10)</f>
        <v>0.56571395833333338</v>
      </c>
      <c r="J68" s="59">
        <f>J66/(Parameters!$B$10)</f>
        <v>0.54754550000000002</v>
      </c>
      <c r="K68" s="59">
        <f>K66/(Parameters!$B$10)</f>
        <v>0.58642974999999986</v>
      </c>
      <c r="L68" s="59">
        <f>L66/(Parameters!$B$10)</f>
        <v>0.54152854166666664</v>
      </c>
      <c r="M68" s="59">
        <f>M66/(Parameters!$B$10)</f>
        <v>0.55493416666666673</v>
      </c>
      <c r="N68" s="59">
        <f>N66/(Parameters!$B$10)</f>
        <v>0.41522370833333327</v>
      </c>
      <c r="O68" s="59">
        <f>O66/(Parameters!$B$10)</f>
        <v>0.49389470833333332</v>
      </c>
      <c r="P68" s="59">
        <f>P66/(Parameters!$B$10)</f>
        <v>0.64945883333333332</v>
      </c>
      <c r="Q68" s="60">
        <f>Q66/(Parameters!$B$10)</f>
        <v>0.62131233333333324</v>
      </c>
      <c r="R68" s="59">
        <f>R66/(Parameters!$B$10)</f>
        <v>0.64157070833333318</v>
      </c>
      <c r="S68" s="59">
        <f>S66/(Parameters!$B$10)</f>
        <v>0.66844758333333332</v>
      </c>
      <c r="T68" s="59">
        <f>T66/(Parameters!$B$10)</f>
        <v>0.64105999999999996</v>
      </c>
      <c r="U68" s="59">
        <f>U66/(Parameters!$B$10)</f>
        <v>0.45609870833333327</v>
      </c>
      <c r="V68" s="59">
        <f>V66/(Parameters!$B$10)</f>
        <v>0.62704529166666667</v>
      </c>
      <c r="W68" s="59">
        <f>W66/(Parameters!$B$10)</f>
        <v>0.68353345833333334</v>
      </c>
      <c r="X68" s="59">
        <f>X66/(Parameters!$B$10)</f>
        <v>0.56520020833333329</v>
      </c>
      <c r="Y68" s="59">
        <f>Y66/(Parameters!$B$10)</f>
        <v>0.57327020833333331</v>
      </c>
      <c r="Z68" s="59">
        <f>Z66/(Parameters!$B$10)</f>
        <v>0.75589633333333328</v>
      </c>
    </row>
    <row r="69" spans="1:38" ht="15.75" customHeight="1" x14ac:dyDescent="0.25">
      <c r="A69" s="43" t="s">
        <v>133</v>
      </c>
      <c r="B69" s="74"/>
      <c r="C69" s="74">
        <v>259</v>
      </c>
      <c r="D69" s="74">
        <v>247</v>
      </c>
      <c r="E69" s="74">
        <v>149</v>
      </c>
      <c r="F69" s="74">
        <v>319</v>
      </c>
      <c r="G69" s="74">
        <v>209</v>
      </c>
      <c r="H69" s="75">
        <v>253</v>
      </c>
      <c r="I69" s="74">
        <v>200</v>
      </c>
      <c r="J69" s="74">
        <v>220</v>
      </c>
      <c r="K69" s="74">
        <v>275</v>
      </c>
      <c r="L69" s="74">
        <v>361</v>
      </c>
      <c r="M69" s="74">
        <v>232</v>
      </c>
      <c r="N69" s="76">
        <v>260</v>
      </c>
      <c r="O69" s="76">
        <v>272</v>
      </c>
      <c r="P69" s="74">
        <v>250</v>
      </c>
      <c r="Q69" s="77">
        <v>296</v>
      </c>
      <c r="R69" s="74">
        <v>252</v>
      </c>
      <c r="S69" s="74">
        <v>216</v>
      </c>
      <c r="T69" s="75">
        <v>324</v>
      </c>
      <c r="U69" s="76">
        <v>310</v>
      </c>
      <c r="V69" s="75">
        <v>32</v>
      </c>
      <c r="W69" s="75">
        <v>240</v>
      </c>
      <c r="X69" s="76">
        <v>341</v>
      </c>
      <c r="Y69" s="76">
        <v>320</v>
      </c>
      <c r="Z69" s="75">
        <v>230</v>
      </c>
    </row>
    <row r="70" spans="1:38" ht="15.75" customHeight="1" x14ac:dyDescent="0.25">
      <c r="A70" s="18"/>
      <c r="Q70" s="19"/>
      <c r="R70" s="19"/>
    </row>
    <row r="71" spans="1:38" ht="15.75" customHeight="1" x14ac:dyDescent="0.25">
      <c r="A71" s="18"/>
      <c r="Q71" s="19"/>
      <c r="R71" s="19"/>
    </row>
    <row r="72" spans="1:38" ht="15.75" customHeight="1" x14ac:dyDescent="0.25">
      <c r="A72" s="78"/>
      <c r="Q72" s="19"/>
      <c r="R72" s="19"/>
    </row>
    <row r="73" spans="1:38" ht="15.75" customHeight="1" x14ac:dyDescent="0.25">
      <c r="A73" s="18"/>
      <c r="Q73" s="19"/>
      <c r="R73" s="19"/>
    </row>
    <row r="74" spans="1:38" ht="15.75" customHeight="1" x14ac:dyDescent="0.25">
      <c r="A74" s="18"/>
      <c r="Q74" s="19"/>
      <c r="R74" s="19"/>
    </row>
    <row r="75" spans="1:38" ht="15.75" customHeight="1" x14ac:dyDescent="0.25">
      <c r="A75" s="18"/>
      <c r="Q75" s="19"/>
      <c r="R75" s="19"/>
    </row>
    <row r="76" spans="1:38" ht="15.75" customHeight="1" x14ac:dyDescent="0.25">
      <c r="A76" s="18"/>
      <c r="Q76" s="19"/>
      <c r="R76" s="19"/>
    </row>
    <row r="77" spans="1:38" ht="15.75" customHeight="1" x14ac:dyDescent="0.25">
      <c r="A77" s="18"/>
      <c r="Q77" s="19"/>
      <c r="R77" s="19"/>
    </row>
    <row r="78" spans="1:38" ht="15.75" customHeight="1" x14ac:dyDescent="0.25">
      <c r="A78" s="18"/>
      <c r="Q78" s="19"/>
      <c r="R78" s="19"/>
    </row>
    <row r="79" spans="1:38" ht="15.75" customHeight="1" x14ac:dyDescent="0.25">
      <c r="A79" s="18"/>
      <c r="Q79" s="19"/>
      <c r="R79" s="19"/>
    </row>
    <row r="80" spans="1:38" ht="15.75" customHeight="1" x14ac:dyDescent="0.25">
      <c r="A80" s="18"/>
      <c r="Q80" s="19"/>
      <c r="R80" s="19"/>
    </row>
    <row r="81" spans="1:18" ht="15.75" customHeight="1" x14ac:dyDescent="0.25">
      <c r="A81" s="18"/>
      <c r="Q81" s="19"/>
      <c r="R81" s="19"/>
    </row>
    <row r="82" spans="1:18" ht="15.75" customHeight="1" x14ac:dyDescent="0.25">
      <c r="A82" s="18"/>
      <c r="Q82" s="19"/>
      <c r="R82" s="19"/>
    </row>
    <row r="83" spans="1:18" ht="15.75" customHeight="1" x14ac:dyDescent="0.25">
      <c r="A83" s="18"/>
      <c r="Q83" s="19"/>
      <c r="R83" s="19"/>
    </row>
    <row r="84" spans="1:18" ht="15.75" customHeight="1" x14ac:dyDescent="0.25">
      <c r="A84" s="18"/>
      <c r="Q84" s="19"/>
      <c r="R84" s="19"/>
    </row>
    <row r="85" spans="1:18" ht="15.75" customHeight="1" x14ac:dyDescent="0.25">
      <c r="A85" s="18"/>
      <c r="Q85" s="19"/>
      <c r="R85" s="19"/>
    </row>
    <row r="86" spans="1:18" ht="15.75" customHeight="1" x14ac:dyDescent="0.25">
      <c r="A86" s="18"/>
      <c r="Q86" s="19"/>
      <c r="R86" s="19"/>
    </row>
    <row r="87" spans="1:18" ht="15.75" customHeight="1" x14ac:dyDescent="0.25">
      <c r="A87" s="18"/>
      <c r="Q87" s="19"/>
      <c r="R87" s="19"/>
    </row>
    <row r="88" spans="1:18" ht="15.75" customHeight="1" x14ac:dyDescent="0.25">
      <c r="A88" s="18"/>
      <c r="Q88" s="19"/>
      <c r="R88" s="19"/>
    </row>
    <row r="89" spans="1:18" ht="15.75" customHeight="1" x14ac:dyDescent="0.25">
      <c r="A89" s="18"/>
      <c r="Q89" s="19"/>
      <c r="R89" s="19"/>
    </row>
    <row r="90" spans="1:18" ht="15.75" customHeight="1" x14ac:dyDescent="0.25">
      <c r="A90" s="18"/>
      <c r="Q90" s="19"/>
      <c r="R90" s="19"/>
    </row>
    <row r="91" spans="1:18" ht="15.75" customHeight="1" x14ac:dyDescent="0.25">
      <c r="A91" s="18"/>
      <c r="Q91" s="19"/>
      <c r="R91" s="19"/>
    </row>
    <row r="92" spans="1:18" ht="15.75" customHeight="1" x14ac:dyDescent="0.25">
      <c r="A92" s="18"/>
      <c r="Q92" s="19"/>
      <c r="R92" s="19"/>
    </row>
    <row r="93" spans="1:18" ht="15.75" customHeight="1" x14ac:dyDescent="0.25">
      <c r="A93" s="18"/>
      <c r="Q93" s="19"/>
      <c r="R93" s="19"/>
    </row>
    <row r="94" spans="1:18" ht="15.75" customHeight="1" x14ac:dyDescent="0.25">
      <c r="A94" s="18"/>
      <c r="Q94" s="19"/>
      <c r="R94" s="19"/>
    </row>
    <row r="95" spans="1:18" ht="15.75" customHeight="1" x14ac:dyDescent="0.25">
      <c r="A95" s="18"/>
      <c r="Q95" s="19"/>
      <c r="R95" s="19"/>
    </row>
    <row r="96" spans="1:18" ht="15.75" customHeight="1" x14ac:dyDescent="0.25">
      <c r="A96" s="18"/>
      <c r="Q96" s="19"/>
      <c r="R96" s="19"/>
    </row>
    <row r="97" spans="1:18" ht="15.75" customHeight="1" x14ac:dyDescent="0.25">
      <c r="A97" s="18"/>
      <c r="Q97" s="19"/>
      <c r="R97" s="19"/>
    </row>
    <row r="98" spans="1:18" ht="15.75" customHeight="1" x14ac:dyDescent="0.25">
      <c r="A98" s="18"/>
      <c r="Q98" s="19"/>
      <c r="R98" s="19"/>
    </row>
    <row r="99" spans="1:18" ht="15.75" customHeight="1" x14ac:dyDescent="0.25">
      <c r="A99" s="18"/>
      <c r="Q99" s="19"/>
      <c r="R99" s="19"/>
    </row>
    <row r="100" spans="1:18" ht="15.75" customHeight="1" x14ac:dyDescent="0.25">
      <c r="A100" s="18"/>
      <c r="Q100" s="19"/>
      <c r="R100" s="19"/>
    </row>
    <row r="101" spans="1:18" ht="15.75" customHeight="1" x14ac:dyDescent="0.25">
      <c r="A101" s="18"/>
      <c r="Q101" s="19"/>
      <c r="R101" s="19"/>
    </row>
    <row r="102" spans="1:18" ht="15.75" customHeight="1" x14ac:dyDescent="0.25">
      <c r="A102" s="18"/>
      <c r="Q102" s="19"/>
      <c r="R102" s="19"/>
    </row>
    <row r="103" spans="1:18" ht="15.75" customHeight="1" x14ac:dyDescent="0.25">
      <c r="A103" s="18"/>
      <c r="Q103" s="19"/>
      <c r="R103" s="19"/>
    </row>
    <row r="104" spans="1:18" ht="15.75" customHeight="1" x14ac:dyDescent="0.25">
      <c r="A104" s="18"/>
      <c r="Q104" s="19"/>
      <c r="R104" s="19"/>
    </row>
    <row r="105" spans="1:18" ht="15.75" customHeight="1" x14ac:dyDescent="0.25">
      <c r="A105" s="18"/>
      <c r="Q105" s="19"/>
      <c r="R105" s="19"/>
    </row>
    <row r="106" spans="1:18" ht="15.75" customHeight="1" x14ac:dyDescent="0.25">
      <c r="A106" s="18"/>
      <c r="Q106" s="19"/>
      <c r="R106" s="19"/>
    </row>
    <row r="107" spans="1:18" ht="15.75" customHeight="1" x14ac:dyDescent="0.25">
      <c r="A107" s="18"/>
      <c r="Q107" s="19"/>
      <c r="R107" s="19"/>
    </row>
    <row r="108" spans="1:18" ht="15.75" customHeight="1" x14ac:dyDescent="0.25">
      <c r="A108" s="18"/>
      <c r="Q108" s="19"/>
      <c r="R108" s="19"/>
    </row>
    <row r="109" spans="1:18" ht="15.75" customHeight="1" x14ac:dyDescent="0.25">
      <c r="A109" s="18"/>
      <c r="Q109" s="19"/>
      <c r="R109" s="19"/>
    </row>
    <row r="110" spans="1:18" ht="15.75" customHeight="1" x14ac:dyDescent="0.25">
      <c r="A110" s="18"/>
      <c r="Q110" s="19"/>
      <c r="R110" s="19"/>
    </row>
    <row r="111" spans="1:18" ht="15.75" customHeight="1" x14ac:dyDescent="0.25">
      <c r="A111" s="18"/>
      <c r="Q111" s="19"/>
      <c r="R111" s="19"/>
    </row>
    <row r="112" spans="1:18" ht="15.75" customHeight="1" x14ac:dyDescent="0.25">
      <c r="A112" s="18"/>
      <c r="Q112" s="19"/>
      <c r="R112" s="19"/>
    </row>
    <row r="113" spans="1:18" ht="15.75" customHeight="1" x14ac:dyDescent="0.25">
      <c r="A113" s="18"/>
      <c r="Q113" s="19"/>
      <c r="R113" s="19"/>
    </row>
    <row r="114" spans="1:18" ht="15.75" customHeight="1" x14ac:dyDescent="0.25">
      <c r="A114" s="18"/>
      <c r="Q114" s="19"/>
      <c r="R114" s="19"/>
    </row>
    <row r="115" spans="1:18" ht="15.75" customHeight="1" x14ac:dyDescent="0.25">
      <c r="A115" s="18"/>
      <c r="Q115" s="19"/>
      <c r="R115" s="19"/>
    </row>
    <row r="116" spans="1:18" ht="15.75" customHeight="1" x14ac:dyDescent="0.25">
      <c r="A116" s="18"/>
      <c r="Q116" s="19"/>
      <c r="R116" s="19"/>
    </row>
    <row r="117" spans="1:18" ht="15.75" customHeight="1" x14ac:dyDescent="0.25">
      <c r="A117" s="18"/>
      <c r="Q117" s="19"/>
      <c r="R117" s="19"/>
    </row>
    <row r="118" spans="1:18" ht="15.75" customHeight="1" x14ac:dyDescent="0.25">
      <c r="A118" s="18"/>
      <c r="Q118" s="19"/>
      <c r="R118" s="19"/>
    </row>
    <row r="119" spans="1:18" ht="15.75" customHeight="1" x14ac:dyDescent="0.25">
      <c r="A119" s="18"/>
      <c r="Q119" s="19"/>
      <c r="R119" s="19"/>
    </row>
    <row r="120" spans="1:18" ht="15.75" customHeight="1" x14ac:dyDescent="0.25">
      <c r="A120" s="18"/>
      <c r="Q120" s="19"/>
      <c r="R120" s="19"/>
    </row>
    <row r="121" spans="1:18" ht="15.75" customHeight="1" x14ac:dyDescent="0.25">
      <c r="A121" s="18"/>
      <c r="Q121" s="19"/>
      <c r="R121" s="19"/>
    </row>
    <row r="122" spans="1:18" ht="15.75" customHeight="1" x14ac:dyDescent="0.25">
      <c r="A122" s="18"/>
      <c r="Q122" s="19"/>
      <c r="R122" s="19"/>
    </row>
    <row r="123" spans="1:18" ht="15.75" customHeight="1" x14ac:dyDescent="0.25">
      <c r="A123" s="18"/>
      <c r="Q123" s="19"/>
      <c r="R123" s="19"/>
    </row>
    <row r="124" spans="1:18" ht="15.75" customHeight="1" x14ac:dyDescent="0.25">
      <c r="A124" s="18"/>
      <c r="Q124" s="19"/>
      <c r="R124" s="19"/>
    </row>
    <row r="125" spans="1:18" ht="15.75" customHeight="1" x14ac:dyDescent="0.25">
      <c r="A125" s="18"/>
      <c r="Q125" s="19"/>
      <c r="R125" s="19"/>
    </row>
    <row r="126" spans="1:18" ht="15.75" customHeight="1" x14ac:dyDescent="0.25">
      <c r="A126" s="18"/>
      <c r="Q126" s="19"/>
      <c r="R126" s="19"/>
    </row>
    <row r="127" spans="1:18" ht="15.75" customHeight="1" x14ac:dyDescent="0.25">
      <c r="A127" s="18"/>
      <c r="Q127" s="19"/>
      <c r="R127" s="19"/>
    </row>
    <row r="128" spans="1:18" ht="15.75" customHeight="1" x14ac:dyDescent="0.25">
      <c r="A128" s="18"/>
      <c r="Q128" s="19"/>
      <c r="R128" s="19"/>
    </row>
    <row r="129" spans="1:18" ht="15.75" customHeight="1" x14ac:dyDescent="0.25">
      <c r="A129" s="18"/>
      <c r="Q129" s="19"/>
      <c r="R129" s="19"/>
    </row>
    <row r="130" spans="1:18" ht="15.75" customHeight="1" x14ac:dyDescent="0.25">
      <c r="A130" s="18"/>
      <c r="Q130" s="19"/>
      <c r="R130" s="19"/>
    </row>
    <row r="131" spans="1:18" ht="15.75" customHeight="1" x14ac:dyDescent="0.25">
      <c r="A131" s="18"/>
      <c r="Q131" s="19"/>
      <c r="R131" s="19"/>
    </row>
    <row r="132" spans="1:18" ht="15.75" customHeight="1" x14ac:dyDescent="0.25">
      <c r="A132" s="18"/>
      <c r="Q132" s="19"/>
      <c r="R132" s="19"/>
    </row>
    <row r="133" spans="1:18" ht="15.75" customHeight="1" x14ac:dyDescent="0.25">
      <c r="A133" s="18"/>
      <c r="Q133" s="19"/>
      <c r="R133" s="19"/>
    </row>
    <row r="134" spans="1:18" ht="15.75" customHeight="1" x14ac:dyDescent="0.25">
      <c r="A134" s="18"/>
      <c r="Q134" s="19"/>
      <c r="R134" s="19"/>
    </row>
    <row r="135" spans="1:18" ht="15.75" customHeight="1" x14ac:dyDescent="0.25">
      <c r="A135" s="18"/>
      <c r="Q135" s="19"/>
      <c r="R135" s="19"/>
    </row>
    <row r="136" spans="1:18" ht="15.75" customHeight="1" x14ac:dyDescent="0.25">
      <c r="A136" s="18"/>
      <c r="Q136" s="19"/>
      <c r="R136" s="19"/>
    </row>
    <row r="137" spans="1:18" ht="15.75" customHeight="1" x14ac:dyDescent="0.25">
      <c r="A137" s="18"/>
      <c r="Q137" s="19"/>
      <c r="R137" s="19"/>
    </row>
    <row r="138" spans="1:18" ht="15.75" customHeight="1" x14ac:dyDescent="0.25">
      <c r="A138" s="18"/>
      <c r="Q138" s="19"/>
      <c r="R138" s="19"/>
    </row>
    <row r="139" spans="1:18" ht="15.75" customHeight="1" x14ac:dyDescent="0.25">
      <c r="A139" s="18"/>
      <c r="Q139" s="19"/>
      <c r="R139" s="19"/>
    </row>
    <row r="140" spans="1:18" ht="15.75" customHeight="1" x14ac:dyDescent="0.25">
      <c r="A140" s="18"/>
      <c r="Q140" s="19"/>
      <c r="R140" s="19"/>
    </row>
    <row r="141" spans="1:18" ht="15.75" customHeight="1" x14ac:dyDescent="0.25">
      <c r="A141" s="18"/>
      <c r="Q141" s="19"/>
      <c r="R141" s="19"/>
    </row>
    <row r="142" spans="1:18" ht="15.75" customHeight="1" x14ac:dyDescent="0.25">
      <c r="A142" s="18"/>
      <c r="Q142" s="19"/>
      <c r="R142" s="19"/>
    </row>
    <row r="143" spans="1:18" ht="15.75" customHeight="1" x14ac:dyDescent="0.25">
      <c r="A143" s="18"/>
      <c r="Q143" s="19"/>
      <c r="R143" s="19"/>
    </row>
    <row r="144" spans="1:18" ht="15.75" customHeight="1" x14ac:dyDescent="0.25">
      <c r="A144" s="18"/>
      <c r="Q144" s="19"/>
      <c r="R144" s="19"/>
    </row>
    <row r="145" spans="1:18" ht="15.75" customHeight="1" x14ac:dyDescent="0.25">
      <c r="A145" s="18"/>
      <c r="Q145" s="19"/>
      <c r="R145" s="19"/>
    </row>
    <row r="146" spans="1:18" ht="15.75" customHeight="1" x14ac:dyDescent="0.25">
      <c r="A146" s="18"/>
      <c r="Q146" s="19"/>
      <c r="R146" s="19"/>
    </row>
    <row r="147" spans="1:18" ht="15.75" customHeight="1" x14ac:dyDescent="0.25">
      <c r="A147" s="18"/>
      <c r="Q147" s="19"/>
      <c r="R147" s="19"/>
    </row>
    <row r="148" spans="1:18" ht="15.75" customHeight="1" x14ac:dyDescent="0.25">
      <c r="A148" s="18"/>
      <c r="Q148" s="19"/>
      <c r="R148" s="19"/>
    </row>
    <row r="149" spans="1:18" ht="15.75" customHeight="1" x14ac:dyDescent="0.25">
      <c r="A149" s="18"/>
      <c r="Q149" s="19"/>
      <c r="R149" s="19"/>
    </row>
    <row r="150" spans="1:18" ht="15.75" customHeight="1" x14ac:dyDescent="0.25">
      <c r="A150" s="18"/>
      <c r="Q150" s="19"/>
      <c r="R150" s="19"/>
    </row>
    <row r="151" spans="1:18" ht="15.75" customHeight="1" x14ac:dyDescent="0.25">
      <c r="A151" s="18"/>
      <c r="Q151" s="19"/>
      <c r="R151" s="19"/>
    </row>
    <row r="152" spans="1:18" ht="15.75" customHeight="1" x14ac:dyDescent="0.25">
      <c r="A152" s="18"/>
      <c r="Q152" s="19"/>
      <c r="R152" s="19"/>
    </row>
    <row r="153" spans="1:18" ht="15.75" customHeight="1" x14ac:dyDescent="0.25">
      <c r="A153" s="18"/>
      <c r="Q153" s="19"/>
      <c r="R153" s="19"/>
    </row>
    <row r="154" spans="1:18" ht="15.75" customHeight="1" x14ac:dyDescent="0.25">
      <c r="A154" s="18"/>
      <c r="Q154" s="19"/>
      <c r="R154" s="19"/>
    </row>
    <row r="155" spans="1:18" ht="15.75" customHeight="1" x14ac:dyDescent="0.25">
      <c r="A155" s="18"/>
      <c r="Q155" s="19"/>
      <c r="R155" s="19"/>
    </row>
    <row r="156" spans="1:18" ht="15.75" customHeight="1" x14ac:dyDescent="0.25">
      <c r="A156" s="18"/>
      <c r="Q156" s="19"/>
      <c r="R156" s="19"/>
    </row>
    <row r="157" spans="1:18" ht="15.75" customHeight="1" x14ac:dyDescent="0.25">
      <c r="A157" s="18"/>
      <c r="Q157" s="19"/>
      <c r="R157" s="19"/>
    </row>
    <row r="158" spans="1:18" ht="15.75" customHeight="1" x14ac:dyDescent="0.25">
      <c r="A158" s="18"/>
      <c r="Q158" s="19"/>
      <c r="R158" s="19"/>
    </row>
    <row r="159" spans="1:18" ht="15.75" customHeight="1" x14ac:dyDescent="0.25">
      <c r="A159" s="18"/>
      <c r="Q159" s="19"/>
      <c r="R159" s="19"/>
    </row>
    <row r="160" spans="1:18" ht="15.75" customHeight="1" x14ac:dyDescent="0.25">
      <c r="A160" s="18"/>
      <c r="Q160" s="19"/>
      <c r="R160" s="19"/>
    </row>
    <row r="161" spans="1:18" ht="15.75" customHeight="1" x14ac:dyDescent="0.25">
      <c r="A161" s="18"/>
      <c r="Q161" s="19"/>
      <c r="R161" s="19"/>
    </row>
    <row r="162" spans="1:18" ht="15.75" customHeight="1" x14ac:dyDescent="0.25">
      <c r="A162" s="18"/>
      <c r="Q162" s="19"/>
      <c r="R162" s="19"/>
    </row>
    <row r="163" spans="1:18" ht="15.75" customHeight="1" x14ac:dyDescent="0.25">
      <c r="A163" s="18"/>
      <c r="Q163" s="19"/>
      <c r="R163" s="19"/>
    </row>
    <row r="164" spans="1:18" ht="15.75" customHeight="1" x14ac:dyDescent="0.25">
      <c r="A164" s="18"/>
      <c r="Q164" s="19"/>
      <c r="R164" s="19"/>
    </row>
    <row r="165" spans="1:18" ht="15.75" customHeight="1" x14ac:dyDescent="0.25">
      <c r="A165" s="18"/>
      <c r="Q165" s="19"/>
      <c r="R165" s="19"/>
    </row>
    <row r="166" spans="1:18" ht="15.75" customHeight="1" x14ac:dyDescent="0.25">
      <c r="A166" s="18"/>
      <c r="Q166" s="19"/>
      <c r="R166" s="19"/>
    </row>
    <row r="167" spans="1:18" ht="15.75" customHeight="1" x14ac:dyDescent="0.25">
      <c r="A167" s="18"/>
      <c r="Q167" s="19"/>
      <c r="R167" s="19"/>
    </row>
    <row r="168" spans="1:18" ht="15.75" customHeight="1" x14ac:dyDescent="0.25">
      <c r="A168" s="18"/>
      <c r="Q168" s="19"/>
      <c r="R168" s="19"/>
    </row>
    <row r="169" spans="1:18" ht="15.75" customHeight="1" x14ac:dyDescent="0.25">
      <c r="A169" s="18"/>
      <c r="Q169" s="19"/>
      <c r="R169" s="19"/>
    </row>
    <row r="170" spans="1:18" ht="15.75" customHeight="1" x14ac:dyDescent="0.25">
      <c r="A170" s="18"/>
      <c r="Q170" s="19"/>
      <c r="R170" s="19"/>
    </row>
    <row r="171" spans="1:18" ht="15.75" customHeight="1" x14ac:dyDescent="0.25">
      <c r="A171" s="18"/>
      <c r="Q171" s="19"/>
      <c r="R171" s="19"/>
    </row>
    <row r="172" spans="1:18" ht="15.75" customHeight="1" x14ac:dyDescent="0.25">
      <c r="A172" s="18"/>
      <c r="Q172" s="19"/>
      <c r="R172" s="19"/>
    </row>
    <row r="173" spans="1:18" ht="15.75" customHeight="1" x14ac:dyDescent="0.25">
      <c r="A173" s="18"/>
      <c r="Q173" s="19"/>
      <c r="R173" s="19"/>
    </row>
    <row r="174" spans="1:18" ht="15.75" customHeight="1" x14ac:dyDescent="0.25">
      <c r="A174" s="18"/>
      <c r="Q174" s="19"/>
      <c r="R174" s="19"/>
    </row>
    <row r="175" spans="1:18" ht="15.75" customHeight="1" x14ac:dyDescent="0.25">
      <c r="A175" s="18"/>
      <c r="Q175" s="19"/>
      <c r="R175" s="19"/>
    </row>
    <row r="176" spans="1:18" ht="15.75" customHeight="1" x14ac:dyDescent="0.25">
      <c r="A176" s="18"/>
      <c r="Q176" s="19"/>
      <c r="R176" s="19"/>
    </row>
    <row r="177" spans="1:18" ht="15.75" customHeight="1" x14ac:dyDescent="0.25">
      <c r="A177" s="18"/>
      <c r="Q177" s="19"/>
      <c r="R177" s="19"/>
    </row>
    <row r="178" spans="1:18" ht="15.75" customHeight="1" x14ac:dyDescent="0.25">
      <c r="A178" s="18"/>
      <c r="Q178" s="19"/>
      <c r="R178" s="19"/>
    </row>
    <row r="179" spans="1:18" ht="15.75" customHeight="1" x14ac:dyDescent="0.25">
      <c r="A179" s="18"/>
      <c r="Q179" s="19"/>
      <c r="R179" s="19"/>
    </row>
    <row r="180" spans="1:18" ht="15.75" customHeight="1" x14ac:dyDescent="0.25">
      <c r="A180" s="18"/>
      <c r="Q180" s="19"/>
      <c r="R180" s="19"/>
    </row>
    <row r="181" spans="1:18" ht="15.75" customHeight="1" x14ac:dyDescent="0.25">
      <c r="A181" s="18"/>
      <c r="Q181" s="19"/>
      <c r="R181" s="19"/>
    </row>
    <row r="182" spans="1:18" ht="15.75" customHeight="1" x14ac:dyDescent="0.25">
      <c r="A182" s="18"/>
      <c r="Q182" s="19"/>
      <c r="R182" s="19"/>
    </row>
    <row r="183" spans="1:18" ht="15.75" customHeight="1" x14ac:dyDescent="0.25">
      <c r="A183" s="18"/>
      <c r="Q183" s="19"/>
      <c r="R183" s="19"/>
    </row>
    <row r="184" spans="1:18" ht="15.75" customHeight="1" x14ac:dyDescent="0.25">
      <c r="A184" s="18"/>
      <c r="Q184" s="19"/>
      <c r="R184" s="19"/>
    </row>
    <row r="185" spans="1:18" ht="15.75" customHeight="1" x14ac:dyDescent="0.25">
      <c r="A185" s="18"/>
      <c r="Q185" s="19"/>
      <c r="R185" s="19"/>
    </row>
    <row r="186" spans="1:18" ht="15.75" customHeight="1" x14ac:dyDescent="0.25">
      <c r="A186" s="18"/>
      <c r="Q186" s="19"/>
      <c r="R186" s="19"/>
    </row>
    <row r="187" spans="1:18" ht="15.75" customHeight="1" x14ac:dyDescent="0.25">
      <c r="A187" s="18"/>
      <c r="Q187" s="19"/>
      <c r="R187" s="19"/>
    </row>
    <row r="188" spans="1:18" ht="15.75" customHeight="1" x14ac:dyDescent="0.25">
      <c r="A188" s="18"/>
      <c r="Q188" s="19"/>
      <c r="R188" s="19"/>
    </row>
    <row r="189" spans="1:18" ht="15.75" customHeight="1" x14ac:dyDescent="0.25">
      <c r="A189" s="18"/>
      <c r="Q189" s="19"/>
      <c r="R189" s="19"/>
    </row>
    <row r="190" spans="1:18" ht="15.75" customHeight="1" x14ac:dyDescent="0.25">
      <c r="A190" s="18"/>
      <c r="Q190" s="19"/>
      <c r="R190" s="19"/>
    </row>
    <row r="191" spans="1:18" ht="15.75" customHeight="1" x14ac:dyDescent="0.25">
      <c r="A191" s="18"/>
      <c r="Q191" s="19"/>
      <c r="R191" s="19"/>
    </row>
    <row r="192" spans="1:18" ht="15.75" customHeight="1" x14ac:dyDescent="0.25">
      <c r="A192" s="18"/>
      <c r="Q192" s="19"/>
      <c r="R192" s="19"/>
    </row>
    <row r="193" spans="1:18" ht="15.75" customHeight="1" x14ac:dyDescent="0.25">
      <c r="A193" s="18"/>
      <c r="Q193" s="19"/>
      <c r="R193" s="19"/>
    </row>
    <row r="194" spans="1:18" ht="15.75" customHeight="1" x14ac:dyDescent="0.25">
      <c r="A194" s="18"/>
      <c r="Q194" s="19"/>
      <c r="R194" s="19"/>
    </row>
    <row r="195" spans="1:18" ht="15.75" customHeight="1" x14ac:dyDescent="0.25">
      <c r="A195" s="18"/>
      <c r="Q195" s="19"/>
      <c r="R195" s="19"/>
    </row>
    <row r="196" spans="1:18" ht="15.75" customHeight="1" x14ac:dyDescent="0.25">
      <c r="A196" s="18"/>
      <c r="Q196" s="19"/>
      <c r="R196" s="19"/>
    </row>
    <row r="197" spans="1:18" ht="15.75" customHeight="1" x14ac:dyDescent="0.25">
      <c r="A197" s="18"/>
      <c r="Q197" s="19"/>
      <c r="R197" s="19"/>
    </row>
    <row r="198" spans="1:18" ht="15.75" customHeight="1" x14ac:dyDescent="0.25">
      <c r="A198" s="18"/>
      <c r="Q198" s="19"/>
      <c r="R198" s="19"/>
    </row>
    <row r="199" spans="1:18" ht="15.75" customHeight="1" x14ac:dyDescent="0.25">
      <c r="A199" s="18"/>
      <c r="Q199" s="19"/>
      <c r="R199" s="19"/>
    </row>
    <row r="200" spans="1:18" ht="15.75" customHeight="1" x14ac:dyDescent="0.25">
      <c r="A200" s="18"/>
      <c r="Q200" s="19"/>
      <c r="R200" s="19"/>
    </row>
    <row r="201" spans="1:18" ht="15.75" customHeight="1" x14ac:dyDescent="0.25">
      <c r="A201" s="18"/>
      <c r="Q201" s="19"/>
      <c r="R201" s="19"/>
    </row>
    <row r="202" spans="1:18" ht="15.75" customHeight="1" x14ac:dyDescent="0.25">
      <c r="A202" s="18"/>
      <c r="Q202" s="19"/>
      <c r="R202" s="19"/>
    </row>
    <row r="203" spans="1:18" ht="15.75" customHeight="1" x14ac:dyDescent="0.25">
      <c r="A203" s="18"/>
      <c r="Q203" s="19"/>
      <c r="R203" s="19"/>
    </row>
    <row r="204" spans="1:18" ht="15.75" customHeight="1" x14ac:dyDescent="0.25">
      <c r="A204" s="18"/>
      <c r="Q204" s="19"/>
      <c r="R204" s="19"/>
    </row>
    <row r="205" spans="1:18" ht="15.75" customHeight="1" x14ac:dyDescent="0.25">
      <c r="A205" s="18"/>
      <c r="Q205" s="19"/>
      <c r="R205" s="19"/>
    </row>
    <row r="206" spans="1:18" ht="15.75" customHeight="1" x14ac:dyDescent="0.25">
      <c r="A206" s="18"/>
      <c r="Q206" s="19"/>
      <c r="R206" s="19"/>
    </row>
    <row r="207" spans="1:18" ht="15.75" customHeight="1" x14ac:dyDescent="0.25">
      <c r="A207" s="18"/>
      <c r="Q207" s="19"/>
      <c r="R207" s="19"/>
    </row>
    <row r="208" spans="1:18" ht="15.75" customHeight="1" x14ac:dyDescent="0.25">
      <c r="A208" s="18"/>
      <c r="Q208" s="19"/>
      <c r="R208" s="19"/>
    </row>
    <row r="209" spans="1:18" ht="15.75" customHeight="1" x14ac:dyDescent="0.25">
      <c r="A209" s="18"/>
      <c r="Q209" s="19"/>
      <c r="R209" s="19"/>
    </row>
    <row r="210" spans="1:18" ht="15.75" customHeight="1" x14ac:dyDescent="0.25">
      <c r="A210" s="18"/>
      <c r="Q210" s="19"/>
      <c r="R210" s="19"/>
    </row>
    <row r="211" spans="1:18" ht="15.75" customHeight="1" x14ac:dyDescent="0.25">
      <c r="A211" s="18"/>
      <c r="Q211" s="19"/>
      <c r="R211" s="19"/>
    </row>
    <row r="212" spans="1:18" ht="15.75" customHeight="1" x14ac:dyDescent="0.25">
      <c r="A212" s="18"/>
      <c r="Q212" s="19"/>
      <c r="R212" s="19"/>
    </row>
    <row r="213" spans="1:18" ht="15.75" customHeight="1" x14ac:dyDescent="0.25">
      <c r="A213" s="18"/>
      <c r="Q213" s="19"/>
      <c r="R213" s="19"/>
    </row>
    <row r="214" spans="1:18" ht="15.75" customHeight="1" x14ac:dyDescent="0.25">
      <c r="A214" s="18"/>
      <c r="Q214" s="19"/>
      <c r="R214" s="19"/>
    </row>
    <row r="215" spans="1:18" ht="15.75" customHeight="1" x14ac:dyDescent="0.25">
      <c r="A215" s="18"/>
      <c r="Q215" s="19"/>
      <c r="R215" s="19"/>
    </row>
    <row r="216" spans="1:18" ht="15.75" customHeight="1" x14ac:dyDescent="0.25">
      <c r="A216" s="18"/>
      <c r="Q216" s="19"/>
      <c r="R216" s="19"/>
    </row>
    <row r="217" spans="1:18" ht="15.75" customHeight="1" x14ac:dyDescent="0.25">
      <c r="A217" s="18"/>
      <c r="Q217" s="19"/>
      <c r="R217" s="19"/>
    </row>
    <row r="218" spans="1:18" ht="15.75" customHeight="1" x14ac:dyDescent="0.25">
      <c r="A218" s="18"/>
      <c r="Q218" s="19"/>
      <c r="R218" s="19"/>
    </row>
    <row r="219" spans="1:18" ht="15.75" customHeight="1" x14ac:dyDescent="0.25">
      <c r="A219" s="18"/>
      <c r="Q219" s="19"/>
      <c r="R219" s="19"/>
    </row>
    <row r="220" spans="1:18" ht="15.75" customHeight="1" x14ac:dyDescent="0.25">
      <c r="A220" s="18"/>
      <c r="Q220" s="19"/>
      <c r="R220" s="19"/>
    </row>
    <row r="221" spans="1:18" ht="15.75" customHeight="1" x14ac:dyDescent="0.25">
      <c r="A221" s="18"/>
      <c r="Q221" s="19"/>
      <c r="R221" s="19"/>
    </row>
    <row r="222" spans="1:18" ht="15.75" customHeight="1" x14ac:dyDescent="0.25">
      <c r="A222" s="18"/>
      <c r="Q222" s="19"/>
      <c r="R222" s="19"/>
    </row>
    <row r="223" spans="1:18" ht="15.75" customHeight="1" x14ac:dyDescent="0.25">
      <c r="A223" s="18"/>
      <c r="Q223" s="19"/>
      <c r="R223" s="19"/>
    </row>
    <row r="224" spans="1:18" ht="15.75" customHeight="1" x14ac:dyDescent="0.25">
      <c r="A224" s="18"/>
      <c r="Q224" s="19"/>
      <c r="R224" s="19"/>
    </row>
    <row r="225" spans="1:18" ht="15.75" customHeight="1" x14ac:dyDescent="0.25">
      <c r="A225" s="18"/>
      <c r="Q225" s="19"/>
      <c r="R225" s="19"/>
    </row>
    <row r="226" spans="1:18" ht="15.75" customHeight="1" x14ac:dyDescent="0.25">
      <c r="A226" s="18"/>
      <c r="Q226" s="19"/>
      <c r="R226" s="19"/>
    </row>
    <row r="227" spans="1:18" ht="15.75" customHeight="1" x14ac:dyDescent="0.25">
      <c r="A227" s="18"/>
      <c r="Q227" s="19"/>
      <c r="R227" s="19"/>
    </row>
    <row r="228" spans="1:18" ht="15.75" customHeight="1" x14ac:dyDescent="0.25">
      <c r="A228" s="18"/>
      <c r="Q228" s="19"/>
      <c r="R228" s="19"/>
    </row>
    <row r="229" spans="1:18" ht="15.75" customHeight="1" x14ac:dyDescent="0.25">
      <c r="A229" s="18"/>
      <c r="Q229" s="19"/>
      <c r="R229" s="19"/>
    </row>
    <row r="230" spans="1:18" ht="15.75" customHeight="1" x14ac:dyDescent="0.25">
      <c r="A230" s="18"/>
      <c r="Q230" s="19"/>
      <c r="R230" s="19"/>
    </row>
    <row r="231" spans="1:18" ht="15.75" customHeight="1" x14ac:dyDescent="0.25">
      <c r="A231" s="18"/>
      <c r="Q231" s="19"/>
      <c r="R231" s="19"/>
    </row>
    <row r="232" spans="1:18" ht="15.75" customHeight="1" x14ac:dyDescent="0.25">
      <c r="A232" s="18"/>
      <c r="Q232" s="19"/>
      <c r="R232" s="19"/>
    </row>
    <row r="233" spans="1:18" ht="15.75" customHeight="1" x14ac:dyDescent="0.25">
      <c r="A233" s="18"/>
      <c r="Q233" s="19"/>
      <c r="R233" s="19"/>
    </row>
    <row r="234" spans="1:18" ht="15.75" customHeight="1" x14ac:dyDescent="0.25">
      <c r="A234" s="18"/>
      <c r="Q234" s="19"/>
      <c r="R234" s="19"/>
    </row>
    <row r="235" spans="1:18" ht="15.75" customHeight="1" x14ac:dyDescent="0.25">
      <c r="A235" s="18"/>
      <c r="Q235" s="19"/>
      <c r="R235" s="19"/>
    </row>
    <row r="236" spans="1:18" ht="15.75" customHeight="1" x14ac:dyDescent="0.25">
      <c r="A236" s="18"/>
      <c r="Q236" s="19"/>
      <c r="R236" s="19"/>
    </row>
    <row r="237" spans="1:18" ht="15.75" customHeight="1" x14ac:dyDescent="0.25">
      <c r="A237" s="18"/>
      <c r="Q237" s="19"/>
      <c r="R237" s="19"/>
    </row>
    <row r="238" spans="1:18" ht="15.75" customHeight="1" x14ac:dyDescent="0.25">
      <c r="A238" s="18"/>
      <c r="Q238" s="19"/>
      <c r="R238" s="19"/>
    </row>
    <row r="239" spans="1:18" ht="15.75" customHeight="1" x14ac:dyDescent="0.25">
      <c r="A239" s="18"/>
      <c r="Q239" s="19"/>
      <c r="R239" s="19"/>
    </row>
    <row r="240" spans="1:18" ht="15.75" customHeight="1" x14ac:dyDescent="0.25">
      <c r="A240" s="18"/>
      <c r="Q240" s="19"/>
      <c r="R240" s="19"/>
    </row>
    <row r="241" spans="1:18" ht="15.75" customHeight="1" x14ac:dyDescent="0.25">
      <c r="A241" s="18"/>
      <c r="Q241" s="19"/>
      <c r="R241" s="19"/>
    </row>
    <row r="242" spans="1:18" ht="15.75" customHeight="1" x14ac:dyDescent="0.25">
      <c r="A242" s="18"/>
      <c r="Q242" s="19"/>
      <c r="R242" s="19"/>
    </row>
    <row r="243" spans="1:18" ht="15.75" customHeight="1" x14ac:dyDescent="0.25">
      <c r="A243" s="18"/>
      <c r="Q243" s="19"/>
      <c r="R243" s="19"/>
    </row>
    <row r="244" spans="1:18" ht="15.75" customHeight="1" x14ac:dyDescent="0.25">
      <c r="A244" s="18"/>
      <c r="Q244" s="19"/>
      <c r="R244" s="19"/>
    </row>
    <row r="245" spans="1:18" ht="15.75" customHeight="1" x14ac:dyDescent="0.25">
      <c r="A245" s="18"/>
      <c r="Q245" s="19"/>
      <c r="R245" s="19"/>
    </row>
    <row r="246" spans="1:18" ht="15.75" customHeight="1" x14ac:dyDescent="0.25">
      <c r="A246" s="18"/>
      <c r="Q246" s="19"/>
      <c r="R246" s="19"/>
    </row>
    <row r="247" spans="1:18" ht="15.75" customHeight="1" x14ac:dyDescent="0.25">
      <c r="A247" s="18"/>
      <c r="Q247" s="19"/>
      <c r="R247" s="19"/>
    </row>
    <row r="248" spans="1:18" ht="15.75" customHeight="1" x14ac:dyDescent="0.25">
      <c r="A248" s="18"/>
      <c r="Q248" s="19"/>
      <c r="R248" s="19"/>
    </row>
    <row r="249" spans="1:18" ht="15.75" customHeight="1" x14ac:dyDescent="0.25">
      <c r="A249" s="18"/>
      <c r="Q249" s="19"/>
      <c r="R249" s="19"/>
    </row>
    <row r="250" spans="1:18" ht="15.75" customHeight="1" x14ac:dyDescent="0.25">
      <c r="A250" s="18"/>
      <c r="Q250" s="19"/>
      <c r="R250" s="19"/>
    </row>
    <row r="251" spans="1:18" ht="15.75" customHeight="1" x14ac:dyDescent="0.25">
      <c r="A251" s="18"/>
      <c r="Q251" s="19"/>
      <c r="R251" s="19"/>
    </row>
    <row r="252" spans="1:18" ht="15.75" customHeight="1" x14ac:dyDescent="0.25">
      <c r="A252" s="18"/>
      <c r="Q252" s="19"/>
      <c r="R252" s="19"/>
    </row>
    <row r="253" spans="1:18" ht="15.75" customHeight="1" x14ac:dyDescent="0.25">
      <c r="A253" s="18"/>
      <c r="Q253" s="19"/>
      <c r="R253" s="19"/>
    </row>
    <row r="254" spans="1:18" ht="15.75" customHeight="1" x14ac:dyDescent="0.25">
      <c r="A254" s="18"/>
      <c r="Q254" s="19"/>
      <c r="R254" s="19"/>
    </row>
    <row r="255" spans="1:18" ht="15.75" customHeight="1" x14ac:dyDescent="0.25">
      <c r="A255" s="18"/>
      <c r="Q255" s="19"/>
      <c r="R255" s="19"/>
    </row>
    <row r="256" spans="1:18" ht="15.75" customHeight="1" x14ac:dyDescent="0.25">
      <c r="A256" s="18"/>
      <c r="Q256" s="19"/>
      <c r="R256" s="19"/>
    </row>
    <row r="257" spans="1:18" ht="15.75" customHeight="1" x14ac:dyDescent="0.25">
      <c r="A257" s="18"/>
      <c r="Q257" s="19"/>
      <c r="R257" s="19"/>
    </row>
    <row r="258" spans="1:18" ht="15.75" customHeight="1" x14ac:dyDescent="0.25">
      <c r="A258" s="18"/>
      <c r="Q258" s="19"/>
      <c r="R258" s="19"/>
    </row>
    <row r="259" spans="1:18" ht="15.75" customHeight="1" x14ac:dyDescent="0.25">
      <c r="A259" s="18"/>
      <c r="Q259" s="19"/>
      <c r="R259" s="19"/>
    </row>
    <row r="260" spans="1:18" ht="15.75" customHeight="1" x14ac:dyDescent="0.25">
      <c r="A260" s="18"/>
      <c r="Q260" s="19"/>
      <c r="R260" s="19"/>
    </row>
    <row r="261" spans="1:18" ht="15.75" customHeight="1" x14ac:dyDescent="0.25">
      <c r="A261" s="18"/>
      <c r="Q261" s="19"/>
      <c r="R261" s="19"/>
    </row>
    <row r="262" spans="1:18" ht="15.75" customHeight="1" x14ac:dyDescent="0.25">
      <c r="A262" s="18"/>
      <c r="Q262" s="19"/>
      <c r="R262" s="19"/>
    </row>
    <row r="263" spans="1:18" ht="15.75" customHeight="1" x14ac:dyDescent="0.25">
      <c r="A263" s="18"/>
      <c r="Q263" s="19"/>
      <c r="R263" s="19"/>
    </row>
    <row r="264" spans="1:18" ht="15.75" customHeight="1" x14ac:dyDescent="0.25">
      <c r="A264" s="18"/>
      <c r="Q264" s="19"/>
      <c r="R264" s="19"/>
    </row>
    <row r="265" spans="1:18" ht="15.75" customHeight="1" x14ac:dyDescent="0.25">
      <c r="A265" s="18"/>
      <c r="Q265" s="19"/>
      <c r="R265" s="19"/>
    </row>
    <row r="266" spans="1:18" ht="15.75" customHeight="1" x14ac:dyDescent="0.25">
      <c r="A266" s="18"/>
      <c r="Q266" s="19"/>
      <c r="R266" s="19"/>
    </row>
    <row r="267" spans="1:18" ht="15.75" customHeight="1" x14ac:dyDescent="0.25">
      <c r="A267" s="18"/>
      <c r="Q267" s="19"/>
      <c r="R267" s="19"/>
    </row>
    <row r="268" spans="1:18" ht="15.75" customHeight="1" x14ac:dyDescent="0.25">
      <c r="A268" s="18"/>
      <c r="Q268" s="19"/>
      <c r="R268" s="19"/>
    </row>
    <row r="269" spans="1:18" ht="15.75" customHeight="1" x14ac:dyDescent="0.25">
      <c r="A269" s="18"/>
      <c r="Q269" s="19"/>
      <c r="R269" s="19"/>
    </row>
    <row r="270" spans="1:18" ht="15.75" customHeight="1" x14ac:dyDescent="0.25">
      <c r="A270" s="18"/>
      <c r="Q270" s="19"/>
      <c r="R270" s="19"/>
    </row>
    <row r="271" spans="1:18" ht="15.75" customHeight="1" x14ac:dyDescent="0.25">
      <c r="A271" s="18"/>
      <c r="Q271" s="19"/>
      <c r="R271" s="19"/>
    </row>
    <row r="272" spans="1:18" ht="15.75" customHeight="1" x14ac:dyDescent="0.25">
      <c r="A272" s="18"/>
      <c r="Q272" s="19"/>
      <c r="R272" s="19"/>
    </row>
    <row r="273" spans="1:18" ht="15.75" customHeight="1" x14ac:dyDescent="0.25">
      <c r="A273" s="18"/>
      <c r="Q273" s="19"/>
      <c r="R273" s="19"/>
    </row>
    <row r="274" spans="1:18" ht="15.75" customHeight="1" x14ac:dyDescent="0.25">
      <c r="A274" s="18"/>
      <c r="Q274" s="19"/>
      <c r="R274" s="19"/>
    </row>
    <row r="275" spans="1:18" ht="15.75" customHeight="1" x14ac:dyDescent="0.25">
      <c r="A275" s="18"/>
      <c r="Q275" s="19"/>
      <c r="R275" s="19"/>
    </row>
    <row r="276" spans="1:18" ht="15.75" customHeight="1" x14ac:dyDescent="0.25">
      <c r="A276" s="18"/>
      <c r="Q276" s="19"/>
      <c r="R276" s="19"/>
    </row>
    <row r="277" spans="1:18" ht="15.75" customHeight="1" x14ac:dyDescent="0.25">
      <c r="A277" s="18"/>
      <c r="Q277" s="19"/>
      <c r="R277" s="19"/>
    </row>
    <row r="278" spans="1:18" ht="15.75" customHeight="1" x14ac:dyDescent="0.25">
      <c r="A278" s="18"/>
      <c r="Q278" s="19"/>
      <c r="R278" s="19"/>
    </row>
    <row r="279" spans="1:18" ht="15.75" customHeight="1" x14ac:dyDescent="0.25">
      <c r="A279" s="18"/>
      <c r="Q279" s="19"/>
      <c r="R279" s="19"/>
    </row>
    <row r="280" spans="1:18" ht="15.75" customHeight="1" x14ac:dyDescent="0.25">
      <c r="A280" s="18"/>
      <c r="Q280" s="19"/>
      <c r="R280" s="19"/>
    </row>
    <row r="281" spans="1:18" ht="15.75" customHeight="1" x14ac:dyDescent="0.25">
      <c r="A281" s="18"/>
      <c r="Q281" s="19"/>
      <c r="R281" s="19"/>
    </row>
    <row r="282" spans="1:18" ht="15.75" customHeight="1" x14ac:dyDescent="0.25">
      <c r="A282" s="18"/>
      <c r="Q282" s="19"/>
      <c r="R282" s="19"/>
    </row>
    <row r="283" spans="1:18" ht="15.75" customHeight="1" x14ac:dyDescent="0.25">
      <c r="A283" s="18"/>
      <c r="Q283" s="19"/>
      <c r="R283" s="19"/>
    </row>
    <row r="284" spans="1:18" ht="15.75" customHeight="1" x14ac:dyDescent="0.25">
      <c r="A284" s="18"/>
      <c r="Q284" s="19"/>
      <c r="R284" s="19"/>
    </row>
    <row r="285" spans="1:18" ht="15.75" customHeight="1" x14ac:dyDescent="0.25">
      <c r="A285" s="18"/>
      <c r="Q285" s="19"/>
      <c r="R285" s="19"/>
    </row>
    <row r="286" spans="1:18" ht="15.75" customHeight="1" x14ac:dyDescent="0.25">
      <c r="A286" s="18"/>
      <c r="Q286" s="19"/>
      <c r="R286" s="19"/>
    </row>
    <row r="287" spans="1:18" ht="15.75" customHeight="1" x14ac:dyDescent="0.25">
      <c r="A287" s="18"/>
      <c r="Q287" s="19"/>
      <c r="R287" s="19"/>
    </row>
    <row r="288" spans="1:18" ht="15.75" customHeight="1" x14ac:dyDescent="0.25">
      <c r="A288" s="18"/>
      <c r="Q288" s="19"/>
      <c r="R288" s="19"/>
    </row>
    <row r="289" spans="1:18" ht="15.75" customHeight="1" x14ac:dyDescent="0.25">
      <c r="A289" s="18"/>
      <c r="Q289" s="19"/>
      <c r="R289" s="19"/>
    </row>
    <row r="290" spans="1:18" ht="15.75" customHeight="1" x14ac:dyDescent="0.25">
      <c r="A290" s="18"/>
      <c r="Q290" s="19"/>
      <c r="R290" s="19"/>
    </row>
    <row r="291" spans="1:18" ht="15.75" customHeight="1" x14ac:dyDescent="0.25">
      <c r="A291" s="18"/>
      <c r="Q291" s="19"/>
      <c r="R291" s="19"/>
    </row>
    <row r="292" spans="1:18" ht="15.75" customHeight="1" x14ac:dyDescent="0.25">
      <c r="A292" s="18"/>
      <c r="Q292" s="19"/>
      <c r="R292" s="19"/>
    </row>
    <row r="293" spans="1:18" ht="15.75" customHeight="1" x14ac:dyDescent="0.25">
      <c r="A293" s="18"/>
      <c r="Q293" s="19"/>
      <c r="R293" s="19"/>
    </row>
    <row r="294" spans="1:18" ht="15.75" customHeight="1" x14ac:dyDescent="0.25">
      <c r="A294" s="18"/>
      <c r="Q294" s="19"/>
      <c r="R294" s="19"/>
    </row>
    <row r="295" spans="1:18" ht="15.75" customHeight="1" x14ac:dyDescent="0.25">
      <c r="A295" s="18"/>
      <c r="Q295" s="19"/>
      <c r="R295" s="19"/>
    </row>
    <row r="296" spans="1:18" ht="15.75" customHeight="1" x14ac:dyDescent="0.25">
      <c r="A296" s="18"/>
      <c r="Q296" s="19"/>
      <c r="R296" s="19"/>
    </row>
    <row r="297" spans="1:18" ht="15.75" customHeight="1" x14ac:dyDescent="0.25">
      <c r="A297" s="18"/>
      <c r="Q297" s="19"/>
      <c r="R297" s="19"/>
    </row>
    <row r="298" spans="1:18" ht="15.75" customHeight="1" x14ac:dyDescent="0.25">
      <c r="A298" s="18"/>
      <c r="Q298" s="19"/>
      <c r="R298" s="19"/>
    </row>
    <row r="299" spans="1:18" ht="15.75" customHeight="1" x14ac:dyDescent="0.25">
      <c r="A299" s="18"/>
      <c r="Q299" s="19"/>
      <c r="R299" s="19"/>
    </row>
    <row r="300" spans="1:18" ht="15.75" customHeight="1" x14ac:dyDescent="0.25">
      <c r="A300" s="18"/>
      <c r="Q300" s="19"/>
      <c r="R300" s="19"/>
    </row>
    <row r="301" spans="1:18" ht="15.75" customHeight="1" x14ac:dyDescent="0.25">
      <c r="A301" s="18"/>
      <c r="Q301" s="19"/>
      <c r="R301" s="19"/>
    </row>
    <row r="302" spans="1:18" ht="15.75" customHeight="1" x14ac:dyDescent="0.25">
      <c r="A302" s="18"/>
      <c r="Q302" s="19"/>
      <c r="R302" s="19"/>
    </row>
    <row r="303" spans="1:18" ht="15.75" customHeight="1" x14ac:dyDescent="0.25">
      <c r="A303" s="18"/>
      <c r="Q303" s="19"/>
      <c r="R303" s="19"/>
    </row>
    <row r="304" spans="1:18" ht="15.75" customHeight="1" x14ac:dyDescent="0.25">
      <c r="A304" s="18"/>
      <c r="Q304" s="19"/>
      <c r="R304" s="19"/>
    </row>
    <row r="305" spans="1:18" ht="15.75" customHeight="1" x14ac:dyDescent="0.25">
      <c r="A305" s="18"/>
      <c r="Q305" s="19"/>
      <c r="R305" s="19"/>
    </row>
    <row r="306" spans="1:18" ht="15.75" customHeight="1" x14ac:dyDescent="0.25">
      <c r="A306" s="18"/>
      <c r="Q306" s="19"/>
      <c r="R306" s="19"/>
    </row>
    <row r="307" spans="1:18" ht="15.75" customHeight="1" x14ac:dyDescent="0.25">
      <c r="A307" s="18"/>
      <c r="Q307" s="19"/>
      <c r="R307" s="19"/>
    </row>
    <row r="308" spans="1:18" ht="15.75" customHeight="1" x14ac:dyDescent="0.25">
      <c r="A308" s="18"/>
      <c r="Q308" s="19"/>
      <c r="R308" s="19"/>
    </row>
    <row r="309" spans="1:18" ht="15.75" customHeight="1" x14ac:dyDescent="0.25">
      <c r="A309" s="18"/>
      <c r="Q309" s="19"/>
      <c r="R309" s="19"/>
    </row>
    <row r="310" spans="1:18" ht="15.75" customHeight="1" x14ac:dyDescent="0.25">
      <c r="A310" s="18"/>
      <c r="Q310" s="19"/>
      <c r="R310" s="19"/>
    </row>
    <row r="311" spans="1:18" ht="15.75" customHeight="1" x14ac:dyDescent="0.25">
      <c r="A311" s="18"/>
      <c r="Q311" s="19"/>
      <c r="R311" s="19"/>
    </row>
    <row r="312" spans="1:18" ht="15.75" customHeight="1" x14ac:dyDescent="0.25">
      <c r="A312" s="18"/>
      <c r="Q312" s="19"/>
      <c r="R312" s="19"/>
    </row>
    <row r="313" spans="1:18" ht="15.75" customHeight="1" x14ac:dyDescent="0.25">
      <c r="A313" s="18"/>
      <c r="Q313" s="19"/>
      <c r="R313" s="19"/>
    </row>
    <row r="314" spans="1:18" ht="15.75" customHeight="1" x14ac:dyDescent="0.25">
      <c r="A314" s="18"/>
      <c r="Q314" s="19"/>
      <c r="R314" s="19"/>
    </row>
    <row r="315" spans="1:18" ht="15.75" customHeight="1" x14ac:dyDescent="0.25">
      <c r="A315" s="18"/>
      <c r="Q315" s="19"/>
      <c r="R315" s="19"/>
    </row>
    <row r="316" spans="1:18" ht="15.75" customHeight="1" x14ac:dyDescent="0.25">
      <c r="A316" s="18"/>
      <c r="Q316" s="19"/>
      <c r="R316" s="19"/>
    </row>
    <row r="317" spans="1:18" ht="15.75" customHeight="1" x14ac:dyDescent="0.25">
      <c r="A317" s="18"/>
      <c r="Q317" s="19"/>
      <c r="R317" s="19"/>
    </row>
    <row r="318" spans="1:18" ht="15.75" customHeight="1" x14ac:dyDescent="0.25">
      <c r="A318" s="18"/>
      <c r="Q318" s="19"/>
      <c r="R318" s="19"/>
    </row>
    <row r="319" spans="1:18" ht="15.75" customHeight="1" x14ac:dyDescent="0.25">
      <c r="A319" s="18"/>
      <c r="Q319" s="19"/>
      <c r="R319" s="19"/>
    </row>
    <row r="320" spans="1:18" ht="15.75" customHeight="1" x14ac:dyDescent="0.25">
      <c r="A320" s="18"/>
      <c r="Q320" s="19"/>
      <c r="R320" s="19"/>
    </row>
    <row r="321" spans="1:18" ht="15.75" customHeight="1" x14ac:dyDescent="0.25">
      <c r="A321" s="18"/>
      <c r="Q321" s="19"/>
      <c r="R321" s="19"/>
    </row>
    <row r="322" spans="1:18" ht="15.75" customHeight="1" x14ac:dyDescent="0.25">
      <c r="A322" s="18"/>
      <c r="Q322" s="19"/>
      <c r="R322" s="19"/>
    </row>
    <row r="323" spans="1:18" ht="15.75" customHeight="1" x14ac:dyDescent="0.25">
      <c r="A323" s="18"/>
      <c r="Q323" s="19"/>
      <c r="R323" s="19"/>
    </row>
    <row r="324" spans="1:18" ht="15.75" customHeight="1" x14ac:dyDescent="0.25">
      <c r="A324" s="18"/>
      <c r="Q324" s="19"/>
      <c r="R324" s="19"/>
    </row>
    <row r="325" spans="1:18" ht="15.75" customHeight="1" x14ac:dyDescent="0.25">
      <c r="A325" s="18"/>
      <c r="Q325" s="19"/>
      <c r="R325" s="19"/>
    </row>
    <row r="326" spans="1:18" ht="15.75" customHeight="1" x14ac:dyDescent="0.25">
      <c r="A326" s="18"/>
      <c r="Q326" s="19"/>
      <c r="R326" s="19"/>
    </row>
    <row r="327" spans="1:18" ht="15.75" customHeight="1" x14ac:dyDescent="0.25">
      <c r="A327" s="18"/>
      <c r="Q327" s="19"/>
      <c r="R327" s="19"/>
    </row>
    <row r="328" spans="1:18" ht="15.75" customHeight="1" x14ac:dyDescent="0.25">
      <c r="A328" s="18"/>
      <c r="Q328" s="19"/>
      <c r="R328" s="19"/>
    </row>
    <row r="329" spans="1:18" ht="15.75" customHeight="1" x14ac:dyDescent="0.25">
      <c r="A329" s="18"/>
      <c r="Q329" s="19"/>
      <c r="R329" s="19"/>
    </row>
    <row r="330" spans="1:18" ht="15.75" customHeight="1" x14ac:dyDescent="0.25">
      <c r="A330" s="18"/>
      <c r="Q330" s="19"/>
      <c r="R330" s="19"/>
    </row>
    <row r="331" spans="1:18" ht="15.75" customHeight="1" x14ac:dyDescent="0.25">
      <c r="A331" s="18"/>
      <c r="Q331" s="19"/>
      <c r="R331" s="19"/>
    </row>
    <row r="332" spans="1:18" ht="15.75" customHeight="1" x14ac:dyDescent="0.25">
      <c r="A332" s="18"/>
      <c r="Q332" s="19"/>
      <c r="R332" s="19"/>
    </row>
    <row r="333" spans="1:18" ht="15.75" customHeight="1" x14ac:dyDescent="0.25">
      <c r="A333" s="18"/>
      <c r="Q333" s="19"/>
      <c r="R333" s="19"/>
    </row>
    <row r="334" spans="1:18" ht="15.75" customHeight="1" x14ac:dyDescent="0.25">
      <c r="A334" s="18"/>
      <c r="Q334" s="19"/>
      <c r="R334" s="19"/>
    </row>
    <row r="335" spans="1:18" ht="15.75" customHeight="1" x14ac:dyDescent="0.25">
      <c r="A335" s="18"/>
      <c r="Q335" s="19"/>
      <c r="R335" s="19"/>
    </row>
    <row r="336" spans="1:18" ht="15.75" customHeight="1" x14ac:dyDescent="0.25">
      <c r="A336" s="18"/>
      <c r="Q336" s="19"/>
      <c r="R336" s="19"/>
    </row>
    <row r="337" spans="1:18" ht="15.75" customHeight="1" x14ac:dyDescent="0.25">
      <c r="A337" s="18"/>
      <c r="Q337" s="19"/>
      <c r="R337" s="19"/>
    </row>
    <row r="338" spans="1:18" ht="15.75" customHeight="1" x14ac:dyDescent="0.25">
      <c r="A338" s="18"/>
      <c r="Q338" s="19"/>
      <c r="R338" s="19"/>
    </row>
    <row r="339" spans="1:18" ht="15.75" customHeight="1" x14ac:dyDescent="0.25">
      <c r="A339" s="18"/>
      <c r="Q339" s="19"/>
      <c r="R339" s="19"/>
    </row>
    <row r="340" spans="1:18" ht="15.75" customHeight="1" x14ac:dyDescent="0.25">
      <c r="A340" s="18"/>
      <c r="Q340" s="19"/>
      <c r="R340" s="19"/>
    </row>
    <row r="341" spans="1:18" ht="15.75" customHeight="1" x14ac:dyDescent="0.25">
      <c r="A341" s="18"/>
      <c r="Q341" s="19"/>
      <c r="R341" s="19"/>
    </row>
    <row r="342" spans="1:18" ht="15.75" customHeight="1" x14ac:dyDescent="0.25">
      <c r="A342" s="18"/>
      <c r="Q342" s="19"/>
      <c r="R342" s="19"/>
    </row>
    <row r="343" spans="1:18" ht="15.75" customHeight="1" x14ac:dyDescent="0.25">
      <c r="A343" s="18"/>
      <c r="Q343" s="19"/>
      <c r="R343" s="19"/>
    </row>
    <row r="344" spans="1:18" ht="15.75" customHeight="1" x14ac:dyDescent="0.25">
      <c r="A344" s="18"/>
      <c r="Q344" s="19"/>
      <c r="R344" s="19"/>
    </row>
    <row r="345" spans="1:18" ht="15.75" customHeight="1" x14ac:dyDescent="0.25">
      <c r="A345" s="18"/>
      <c r="Q345" s="19"/>
      <c r="R345" s="19"/>
    </row>
    <row r="346" spans="1:18" ht="15.75" customHeight="1" x14ac:dyDescent="0.25">
      <c r="A346" s="18"/>
      <c r="Q346" s="19"/>
      <c r="R346" s="19"/>
    </row>
    <row r="347" spans="1:18" ht="15.75" customHeight="1" x14ac:dyDescent="0.25">
      <c r="A347" s="18"/>
      <c r="Q347" s="19"/>
      <c r="R347" s="19"/>
    </row>
    <row r="348" spans="1:18" ht="15.75" customHeight="1" x14ac:dyDescent="0.25">
      <c r="A348" s="18"/>
      <c r="Q348" s="19"/>
      <c r="R348" s="19"/>
    </row>
    <row r="349" spans="1:18" ht="15.75" customHeight="1" x14ac:dyDescent="0.25">
      <c r="A349" s="18"/>
      <c r="Q349" s="19"/>
      <c r="R349" s="19"/>
    </row>
    <row r="350" spans="1:18" ht="15.75" customHeight="1" x14ac:dyDescent="0.25">
      <c r="A350" s="18"/>
      <c r="Q350" s="19"/>
      <c r="R350" s="19"/>
    </row>
    <row r="351" spans="1:18" ht="15.75" customHeight="1" x14ac:dyDescent="0.25">
      <c r="A351" s="18"/>
      <c r="Q351" s="19"/>
      <c r="R351" s="19"/>
    </row>
    <row r="352" spans="1:18" ht="15.75" customHeight="1" x14ac:dyDescent="0.25">
      <c r="A352" s="18"/>
      <c r="Q352" s="19"/>
      <c r="R352" s="19"/>
    </row>
    <row r="353" spans="1:18" ht="15.75" customHeight="1" x14ac:dyDescent="0.25">
      <c r="A353" s="18"/>
      <c r="Q353" s="19"/>
      <c r="R353" s="19"/>
    </row>
    <row r="354" spans="1:18" ht="15.75" customHeight="1" x14ac:dyDescent="0.25">
      <c r="A354" s="18"/>
      <c r="Q354" s="19"/>
      <c r="R354" s="19"/>
    </row>
    <row r="355" spans="1:18" ht="15.75" customHeight="1" x14ac:dyDescent="0.25">
      <c r="A355" s="18"/>
      <c r="Q355" s="19"/>
      <c r="R355" s="19"/>
    </row>
    <row r="356" spans="1:18" ht="15.75" customHeight="1" x14ac:dyDescent="0.25">
      <c r="A356" s="18"/>
      <c r="Q356" s="19"/>
      <c r="R356" s="19"/>
    </row>
    <row r="357" spans="1:18" ht="15.75" customHeight="1" x14ac:dyDescent="0.25">
      <c r="A357" s="18"/>
      <c r="Q357" s="19"/>
      <c r="R357" s="19"/>
    </row>
    <row r="358" spans="1:18" ht="15.75" customHeight="1" x14ac:dyDescent="0.25">
      <c r="A358" s="18"/>
      <c r="Q358" s="19"/>
      <c r="R358" s="19"/>
    </row>
    <row r="359" spans="1:18" ht="15.75" customHeight="1" x14ac:dyDescent="0.25">
      <c r="A359" s="18"/>
      <c r="Q359" s="19"/>
      <c r="R359" s="19"/>
    </row>
    <row r="360" spans="1:18" ht="15.75" customHeight="1" x14ac:dyDescent="0.25">
      <c r="A360" s="18"/>
      <c r="Q360" s="19"/>
      <c r="R360" s="19"/>
    </row>
    <row r="361" spans="1:18" ht="15.75" customHeight="1" x14ac:dyDescent="0.25">
      <c r="A361" s="18"/>
      <c r="Q361" s="19"/>
      <c r="R361" s="19"/>
    </row>
    <row r="362" spans="1:18" ht="15.75" customHeight="1" x14ac:dyDescent="0.25">
      <c r="A362" s="18"/>
      <c r="Q362" s="19"/>
      <c r="R362" s="19"/>
    </row>
    <row r="363" spans="1:18" ht="15.75" customHeight="1" x14ac:dyDescent="0.25">
      <c r="A363" s="18"/>
      <c r="Q363" s="19"/>
      <c r="R363" s="19"/>
    </row>
    <row r="364" spans="1:18" ht="15.75" customHeight="1" x14ac:dyDescent="0.25">
      <c r="A364" s="18"/>
      <c r="Q364" s="19"/>
      <c r="R364" s="19"/>
    </row>
    <row r="365" spans="1:18" ht="15.75" customHeight="1" x14ac:dyDescent="0.25">
      <c r="A365" s="18"/>
      <c r="Q365" s="19"/>
      <c r="R365" s="19"/>
    </row>
    <row r="366" spans="1:18" ht="15.75" customHeight="1" x14ac:dyDescent="0.25">
      <c r="A366" s="18"/>
      <c r="Q366" s="19"/>
      <c r="R366" s="19"/>
    </row>
    <row r="367" spans="1:18" ht="15.75" customHeight="1" x14ac:dyDescent="0.25">
      <c r="A367" s="18"/>
      <c r="Q367" s="19"/>
      <c r="R367" s="19"/>
    </row>
    <row r="368" spans="1:18" ht="15.75" customHeight="1" x14ac:dyDescent="0.25">
      <c r="A368" s="18"/>
      <c r="Q368" s="19"/>
      <c r="R368" s="19"/>
    </row>
    <row r="369" spans="1:18" ht="15.75" customHeight="1" x14ac:dyDescent="0.25">
      <c r="A369" s="18"/>
      <c r="Q369" s="19"/>
      <c r="R369" s="19"/>
    </row>
    <row r="370" spans="1:18" ht="15.75" customHeight="1" x14ac:dyDescent="0.25">
      <c r="A370" s="18"/>
      <c r="Q370" s="19"/>
      <c r="R370" s="19"/>
    </row>
    <row r="371" spans="1:18" ht="15.75" customHeight="1" x14ac:dyDescent="0.25">
      <c r="A371" s="18"/>
      <c r="Q371" s="19"/>
      <c r="R371" s="19"/>
    </row>
    <row r="372" spans="1:18" ht="15.75" customHeight="1" x14ac:dyDescent="0.25">
      <c r="A372" s="18"/>
      <c r="Q372" s="19"/>
      <c r="R372" s="19"/>
    </row>
    <row r="373" spans="1:18" ht="15.75" customHeight="1" x14ac:dyDescent="0.25">
      <c r="A373" s="18"/>
      <c r="Q373" s="19"/>
      <c r="R373" s="19"/>
    </row>
    <row r="374" spans="1:18" ht="15.75" customHeight="1" x14ac:dyDescent="0.25">
      <c r="A374" s="18"/>
      <c r="Q374" s="19"/>
      <c r="R374" s="19"/>
    </row>
    <row r="375" spans="1:18" ht="15.75" customHeight="1" x14ac:dyDescent="0.25">
      <c r="A375" s="18"/>
      <c r="Q375" s="19"/>
      <c r="R375" s="19"/>
    </row>
    <row r="376" spans="1:18" ht="15.75" customHeight="1" x14ac:dyDescent="0.25">
      <c r="A376" s="18"/>
      <c r="Q376" s="19"/>
      <c r="R376" s="19"/>
    </row>
    <row r="377" spans="1:18" ht="15.75" customHeight="1" x14ac:dyDescent="0.25">
      <c r="A377" s="18"/>
      <c r="Q377" s="19"/>
      <c r="R377" s="19"/>
    </row>
    <row r="378" spans="1:18" ht="15.75" customHeight="1" x14ac:dyDescent="0.25">
      <c r="A378" s="18"/>
      <c r="Q378" s="19"/>
      <c r="R378" s="19"/>
    </row>
    <row r="379" spans="1:18" ht="15.75" customHeight="1" x14ac:dyDescent="0.25">
      <c r="A379" s="18"/>
      <c r="Q379" s="19"/>
      <c r="R379" s="19"/>
    </row>
    <row r="380" spans="1:18" ht="15.75" customHeight="1" x14ac:dyDescent="0.25">
      <c r="A380" s="18"/>
      <c r="Q380" s="19"/>
      <c r="R380" s="19"/>
    </row>
    <row r="381" spans="1:18" ht="15.75" customHeight="1" x14ac:dyDescent="0.25">
      <c r="A381" s="18"/>
      <c r="Q381" s="19"/>
      <c r="R381" s="19"/>
    </row>
    <row r="382" spans="1:18" ht="15.75" customHeight="1" x14ac:dyDescent="0.25">
      <c r="A382" s="18"/>
      <c r="Q382" s="19"/>
      <c r="R382" s="19"/>
    </row>
    <row r="383" spans="1:18" ht="15.75" customHeight="1" x14ac:dyDescent="0.25">
      <c r="A383" s="18"/>
      <c r="Q383" s="19"/>
      <c r="R383" s="19"/>
    </row>
    <row r="384" spans="1:18" ht="15.75" customHeight="1" x14ac:dyDescent="0.25">
      <c r="A384" s="18"/>
      <c r="Q384" s="19"/>
      <c r="R384" s="19"/>
    </row>
    <row r="385" spans="1:18" ht="15.75" customHeight="1" x14ac:dyDescent="0.25">
      <c r="A385" s="18"/>
      <c r="Q385" s="19"/>
      <c r="R385" s="19"/>
    </row>
    <row r="386" spans="1:18" ht="15.75" customHeight="1" x14ac:dyDescent="0.25">
      <c r="A386" s="18"/>
      <c r="Q386" s="19"/>
      <c r="R386" s="19"/>
    </row>
    <row r="387" spans="1:18" ht="15.75" customHeight="1" x14ac:dyDescent="0.25">
      <c r="A387" s="18"/>
      <c r="Q387" s="19"/>
      <c r="R387" s="19"/>
    </row>
    <row r="388" spans="1:18" ht="15.75" customHeight="1" x14ac:dyDescent="0.25">
      <c r="A388" s="18"/>
      <c r="Q388" s="19"/>
      <c r="R388" s="19"/>
    </row>
    <row r="389" spans="1:18" ht="15.75" customHeight="1" x14ac:dyDescent="0.25">
      <c r="A389" s="18"/>
      <c r="Q389" s="19"/>
      <c r="R389" s="19"/>
    </row>
    <row r="390" spans="1:18" ht="15.75" customHeight="1" x14ac:dyDescent="0.25">
      <c r="A390" s="18"/>
      <c r="Q390" s="19"/>
      <c r="R390" s="19"/>
    </row>
    <row r="391" spans="1:18" ht="15.75" customHeight="1" x14ac:dyDescent="0.25">
      <c r="A391" s="18"/>
      <c r="Q391" s="19"/>
      <c r="R391" s="19"/>
    </row>
    <row r="392" spans="1:18" ht="15.75" customHeight="1" x14ac:dyDescent="0.25">
      <c r="A392" s="18"/>
      <c r="Q392" s="19"/>
      <c r="R392" s="19"/>
    </row>
    <row r="393" spans="1:18" ht="15.75" customHeight="1" x14ac:dyDescent="0.25">
      <c r="A393" s="18"/>
      <c r="Q393" s="19"/>
      <c r="R393" s="19"/>
    </row>
    <row r="394" spans="1:18" ht="15.75" customHeight="1" x14ac:dyDescent="0.25">
      <c r="A394" s="18"/>
      <c r="Q394" s="19"/>
      <c r="R394" s="19"/>
    </row>
    <row r="395" spans="1:18" ht="15.75" customHeight="1" x14ac:dyDescent="0.25">
      <c r="A395" s="18"/>
      <c r="Q395" s="19"/>
      <c r="R395" s="19"/>
    </row>
    <row r="396" spans="1:18" ht="15.75" customHeight="1" x14ac:dyDescent="0.25">
      <c r="A396" s="18"/>
      <c r="Q396" s="19"/>
      <c r="R396" s="19"/>
    </row>
    <row r="397" spans="1:18" ht="15.75" customHeight="1" x14ac:dyDescent="0.25">
      <c r="A397" s="18"/>
      <c r="Q397" s="19"/>
      <c r="R397" s="19"/>
    </row>
    <row r="398" spans="1:18" ht="15.75" customHeight="1" x14ac:dyDescent="0.25">
      <c r="A398" s="18"/>
      <c r="Q398" s="19"/>
      <c r="R398" s="19"/>
    </row>
    <row r="399" spans="1:18" ht="15.75" customHeight="1" x14ac:dyDescent="0.25">
      <c r="A399" s="18"/>
      <c r="Q399" s="19"/>
      <c r="R399" s="19"/>
    </row>
    <row r="400" spans="1:18" ht="15.75" customHeight="1" x14ac:dyDescent="0.25">
      <c r="A400" s="18"/>
      <c r="Q400" s="19"/>
      <c r="R400" s="19"/>
    </row>
    <row r="401" spans="1:18" ht="15.75" customHeight="1" x14ac:dyDescent="0.25">
      <c r="A401" s="18"/>
      <c r="Q401" s="19"/>
      <c r="R401" s="19"/>
    </row>
    <row r="402" spans="1:18" ht="15.75" customHeight="1" x14ac:dyDescent="0.25">
      <c r="A402" s="18"/>
      <c r="Q402" s="19"/>
      <c r="R402" s="19"/>
    </row>
    <row r="403" spans="1:18" ht="15.75" customHeight="1" x14ac:dyDescent="0.25">
      <c r="A403" s="18"/>
      <c r="Q403" s="19"/>
      <c r="R403" s="19"/>
    </row>
    <row r="404" spans="1:18" ht="15.75" customHeight="1" x14ac:dyDescent="0.25">
      <c r="A404" s="18"/>
      <c r="Q404" s="19"/>
      <c r="R404" s="19"/>
    </row>
    <row r="405" spans="1:18" ht="15.75" customHeight="1" x14ac:dyDescent="0.25">
      <c r="A405" s="18"/>
      <c r="Q405" s="19"/>
      <c r="R405" s="19"/>
    </row>
    <row r="406" spans="1:18" ht="15.75" customHeight="1" x14ac:dyDescent="0.25">
      <c r="A406" s="18"/>
      <c r="Q406" s="19"/>
      <c r="R406" s="19"/>
    </row>
    <row r="407" spans="1:18" ht="15.75" customHeight="1" x14ac:dyDescent="0.25">
      <c r="A407" s="18"/>
      <c r="Q407" s="19"/>
      <c r="R407" s="19"/>
    </row>
    <row r="408" spans="1:18" ht="15.75" customHeight="1" x14ac:dyDescent="0.25">
      <c r="A408" s="18"/>
      <c r="Q408" s="19"/>
      <c r="R408" s="19"/>
    </row>
    <row r="409" spans="1:18" ht="15.75" customHeight="1" x14ac:dyDescent="0.25">
      <c r="A409" s="18"/>
      <c r="Q409" s="19"/>
      <c r="R409" s="19"/>
    </row>
    <row r="410" spans="1:18" ht="15.75" customHeight="1" x14ac:dyDescent="0.25">
      <c r="A410" s="18"/>
      <c r="Q410" s="19"/>
      <c r="R410" s="19"/>
    </row>
    <row r="411" spans="1:18" ht="15.75" customHeight="1" x14ac:dyDescent="0.25">
      <c r="A411" s="18"/>
      <c r="Q411" s="19"/>
      <c r="R411" s="19"/>
    </row>
    <row r="412" spans="1:18" ht="15.75" customHeight="1" x14ac:dyDescent="0.25">
      <c r="A412" s="18"/>
      <c r="Q412" s="19"/>
      <c r="R412" s="19"/>
    </row>
    <row r="413" spans="1:18" ht="15.75" customHeight="1" x14ac:dyDescent="0.25">
      <c r="A413" s="18"/>
      <c r="Q413" s="19"/>
      <c r="R413" s="19"/>
    </row>
    <row r="414" spans="1:18" ht="15.75" customHeight="1" x14ac:dyDescent="0.25">
      <c r="A414" s="18"/>
      <c r="Q414" s="19"/>
      <c r="R414" s="19"/>
    </row>
    <row r="415" spans="1:18" ht="15.75" customHeight="1" x14ac:dyDescent="0.25">
      <c r="A415" s="18"/>
      <c r="Q415" s="19"/>
      <c r="R415" s="19"/>
    </row>
    <row r="416" spans="1:18" ht="15.75" customHeight="1" x14ac:dyDescent="0.25">
      <c r="A416" s="18"/>
      <c r="Q416" s="19"/>
      <c r="R416" s="19"/>
    </row>
    <row r="417" spans="1:18" ht="15.75" customHeight="1" x14ac:dyDescent="0.25">
      <c r="A417" s="18"/>
      <c r="Q417" s="19"/>
      <c r="R417" s="19"/>
    </row>
    <row r="418" spans="1:18" ht="15.75" customHeight="1" x14ac:dyDescent="0.25">
      <c r="A418" s="18"/>
      <c r="Q418" s="19"/>
      <c r="R418" s="19"/>
    </row>
    <row r="419" spans="1:18" ht="15.75" customHeight="1" x14ac:dyDescent="0.25">
      <c r="A419" s="18"/>
      <c r="Q419" s="19"/>
      <c r="R419" s="19"/>
    </row>
    <row r="420" spans="1:18" ht="15.75" customHeight="1" x14ac:dyDescent="0.25">
      <c r="A420" s="18"/>
      <c r="Q420" s="19"/>
      <c r="R420" s="19"/>
    </row>
    <row r="421" spans="1:18" ht="15.75" customHeight="1" x14ac:dyDescent="0.25">
      <c r="A421" s="18"/>
      <c r="Q421" s="19"/>
      <c r="R421" s="19"/>
    </row>
    <row r="422" spans="1:18" ht="15.75" customHeight="1" x14ac:dyDescent="0.25">
      <c r="A422" s="18"/>
      <c r="Q422" s="19"/>
      <c r="R422" s="19"/>
    </row>
    <row r="423" spans="1:18" ht="15.75" customHeight="1" x14ac:dyDescent="0.25">
      <c r="A423" s="18"/>
      <c r="Q423" s="19"/>
      <c r="R423" s="19"/>
    </row>
    <row r="424" spans="1:18" ht="15.75" customHeight="1" x14ac:dyDescent="0.25">
      <c r="A424" s="18"/>
      <c r="Q424" s="19"/>
      <c r="R424" s="19"/>
    </row>
    <row r="425" spans="1:18" ht="15.75" customHeight="1" x14ac:dyDescent="0.25">
      <c r="A425" s="18"/>
      <c r="Q425" s="19"/>
      <c r="R425" s="19"/>
    </row>
    <row r="426" spans="1:18" ht="15.75" customHeight="1" x14ac:dyDescent="0.25">
      <c r="A426" s="18"/>
      <c r="Q426" s="19"/>
      <c r="R426" s="19"/>
    </row>
    <row r="427" spans="1:18" ht="15.75" customHeight="1" x14ac:dyDescent="0.25">
      <c r="A427" s="18"/>
      <c r="Q427" s="19"/>
      <c r="R427" s="19"/>
    </row>
    <row r="428" spans="1:18" ht="15.75" customHeight="1" x14ac:dyDescent="0.25">
      <c r="A428" s="18"/>
      <c r="Q428" s="19"/>
      <c r="R428" s="19"/>
    </row>
    <row r="429" spans="1:18" ht="15.75" customHeight="1" x14ac:dyDescent="0.25">
      <c r="A429" s="18"/>
      <c r="Q429" s="19"/>
      <c r="R429" s="19"/>
    </row>
    <row r="430" spans="1:18" ht="15.75" customHeight="1" x14ac:dyDescent="0.25">
      <c r="A430" s="18"/>
      <c r="Q430" s="19"/>
      <c r="R430" s="19"/>
    </row>
    <row r="431" spans="1:18" ht="15.75" customHeight="1" x14ac:dyDescent="0.25">
      <c r="A431" s="18"/>
      <c r="Q431" s="19"/>
      <c r="R431" s="19"/>
    </row>
    <row r="432" spans="1:18" ht="15.75" customHeight="1" x14ac:dyDescent="0.25">
      <c r="A432" s="18"/>
      <c r="Q432" s="19"/>
      <c r="R432" s="19"/>
    </row>
    <row r="433" spans="1:18" ht="15.75" customHeight="1" x14ac:dyDescent="0.25">
      <c r="A433" s="18"/>
      <c r="Q433" s="19"/>
      <c r="R433" s="19"/>
    </row>
    <row r="434" spans="1:18" ht="15.75" customHeight="1" x14ac:dyDescent="0.25">
      <c r="A434" s="18"/>
      <c r="Q434" s="19"/>
      <c r="R434" s="19"/>
    </row>
    <row r="435" spans="1:18" ht="15.75" customHeight="1" x14ac:dyDescent="0.25">
      <c r="A435" s="18"/>
      <c r="Q435" s="19"/>
      <c r="R435" s="19"/>
    </row>
    <row r="436" spans="1:18" ht="15.75" customHeight="1" x14ac:dyDescent="0.25">
      <c r="A436" s="18"/>
      <c r="Q436" s="19"/>
      <c r="R436" s="19"/>
    </row>
    <row r="437" spans="1:18" ht="15.75" customHeight="1" x14ac:dyDescent="0.25">
      <c r="A437" s="18"/>
      <c r="Q437" s="19"/>
      <c r="R437" s="19"/>
    </row>
    <row r="438" spans="1:18" ht="15.75" customHeight="1" x14ac:dyDescent="0.25">
      <c r="A438" s="18"/>
      <c r="Q438" s="19"/>
      <c r="R438" s="19"/>
    </row>
    <row r="439" spans="1:18" ht="15.75" customHeight="1" x14ac:dyDescent="0.25">
      <c r="A439" s="18"/>
      <c r="Q439" s="19"/>
      <c r="R439" s="19"/>
    </row>
    <row r="440" spans="1:18" ht="15.75" customHeight="1" x14ac:dyDescent="0.25">
      <c r="A440" s="18"/>
      <c r="Q440" s="19"/>
      <c r="R440" s="19"/>
    </row>
    <row r="441" spans="1:18" ht="15.75" customHeight="1" x14ac:dyDescent="0.25">
      <c r="A441" s="18"/>
      <c r="Q441" s="19"/>
      <c r="R441" s="19"/>
    </row>
    <row r="442" spans="1:18" ht="15.75" customHeight="1" x14ac:dyDescent="0.25">
      <c r="A442" s="18"/>
      <c r="Q442" s="19"/>
      <c r="R442" s="19"/>
    </row>
    <row r="443" spans="1:18" ht="15.75" customHeight="1" x14ac:dyDescent="0.25">
      <c r="A443" s="18"/>
      <c r="Q443" s="19"/>
      <c r="R443" s="19"/>
    </row>
    <row r="444" spans="1:18" ht="15.75" customHeight="1" x14ac:dyDescent="0.25">
      <c r="A444" s="18"/>
      <c r="Q444" s="19"/>
      <c r="R444" s="19"/>
    </row>
    <row r="445" spans="1:18" ht="15.75" customHeight="1" x14ac:dyDescent="0.25">
      <c r="A445" s="18"/>
      <c r="Q445" s="19"/>
      <c r="R445" s="19"/>
    </row>
    <row r="446" spans="1:18" ht="15.75" customHeight="1" x14ac:dyDescent="0.25">
      <c r="A446" s="18"/>
      <c r="Q446" s="19"/>
      <c r="R446" s="19"/>
    </row>
    <row r="447" spans="1:18" ht="15.75" customHeight="1" x14ac:dyDescent="0.25">
      <c r="A447" s="18"/>
      <c r="Q447" s="19"/>
      <c r="R447" s="19"/>
    </row>
    <row r="448" spans="1:18" ht="15.75" customHeight="1" x14ac:dyDescent="0.25">
      <c r="A448" s="18"/>
      <c r="Q448" s="19"/>
      <c r="R448" s="19"/>
    </row>
    <row r="449" spans="1:18" ht="15.75" customHeight="1" x14ac:dyDescent="0.25">
      <c r="A449" s="18"/>
      <c r="Q449" s="19"/>
      <c r="R449" s="19"/>
    </row>
    <row r="450" spans="1:18" ht="15.75" customHeight="1" x14ac:dyDescent="0.25">
      <c r="A450" s="18"/>
      <c r="Q450" s="19"/>
      <c r="R450" s="19"/>
    </row>
    <row r="451" spans="1:18" ht="15.75" customHeight="1" x14ac:dyDescent="0.25">
      <c r="A451" s="18"/>
      <c r="Q451" s="19"/>
      <c r="R451" s="19"/>
    </row>
    <row r="452" spans="1:18" ht="15.75" customHeight="1" x14ac:dyDescent="0.25">
      <c r="A452" s="18"/>
      <c r="Q452" s="19"/>
      <c r="R452" s="19"/>
    </row>
    <row r="453" spans="1:18" ht="15.75" customHeight="1" x14ac:dyDescent="0.25">
      <c r="A453" s="18"/>
      <c r="Q453" s="19"/>
      <c r="R453" s="19"/>
    </row>
    <row r="454" spans="1:18" ht="15.75" customHeight="1" x14ac:dyDescent="0.25">
      <c r="A454" s="18"/>
      <c r="Q454" s="19"/>
      <c r="R454" s="19"/>
    </row>
    <row r="455" spans="1:18" ht="15.75" customHeight="1" x14ac:dyDescent="0.25">
      <c r="A455" s="18"/>
      <c r="Q455" s="19"/>
      <c r="R455" s="19"/>
    </row>
    <row r="456" spans="1:18" ht="15.75" customHeight="1" x14ac:dyDescent="0.25">
      <c r="A456" s="18"/>
      <c r="Q456" s="19"/>
      <c r="R456" s="19"/>
    </row>
    <row r="457" spans="1:18" ht="15.75" customHeight="1" x14ac:dyDescent="0.25">
      <c r="A457" s="18"/>
      <c r="Q457" s="19"/>
      <c r="R457" s="19"/>
    </row>
    <row r="458" spans="1:18" ht="15.75" customHeight="1" x14ac:dyDescent="0.25">
      <c r="A458" s="18"/>
      <c r="Q458" s="19"/>
      <c r="R458" s="19"/>
    </row>
    <row r="459" spans="1:18" ht="15.75" customHeight="1" x14ac:dyDescent="0.25">
      <c r="A459" s="18"/>
      <c r="Q459" s="19"/>
      <c r="R459" s="19"/>
    </row>
    <row r="460" spans="1:18" ht="15.75" customHeight="1" x14ac:dyDescent="0.25">
      <c r="A460" s="18"/>
      <c r="Q460" s="19"/>
      <c r="R460" s="19"/>
    </row>
    <row r="461" spans="1:18" ht="15.75" customHeight="1" x14ac:dyDescent="0.25">
      <c r="A461" s="18"/>
      <c r="Q461" s="19"/>
      <c r="R461" s="19"/>
    </row>
    <row r="462" spans="1:18" ht="15.75" customHeight="1" x14ac:dyDescent="0.25">
      <c r="A462" s="18"/>
      <c r="Q462" s="19"/>
      <c r="R462" s="19"/>
    </row>
    <row r="463" spans="1:18" ht="15.75" customHeight="1" x14ac:dyDescent="0.25">
      <c r="A463" s="18"/>
      <c r="Q463" s="19"/>
      <c r="R463" s="19"/>
    </row>
    <row r="464" spans="1:18" ht="15.75" customHeight="1" x14ac:dyDescent="0.25">
      <c r="A464" s="18"/>
      <c r="Q464" s="19"/>
      <c r="R464" s="19"/>
    </row>
    <row r="465" spans="1:18" ht="15.75" customHeight="1" x14ac:dyDescent="0.25">
      <c r="A465" s="18"/>
      <c r="Q465" s="19"/>
      <c r="R465" s="19"/>
    </row>
    <row r="466" spans="1:18" ht="15.75" customHeight="1" x14ac:dyDescent="0.25">
      <c r="A466" s="18"/>
      <c r="Q466" s="19"/>
      <c r="R466" s="19"/>
    </row>
    <row r="467" spans="1:18" ht="15.75" customHeight="1" x14ac:dyDescent="0.25">
      <c r="A467" s="18"/>
      <c r="Q467" s="19"/>
      <c r="R467" s="19"/>
    </row>
    <row r="468" spans="1:18" ht="15.75" customHeight="1" x14ac:dyDescent="0.25">
      <c r="A468" s="18"/>
      <c r="Q468" s="19"/>
      <c r="R468" s="19"/>
    </row>
    <row r="469" spans="1:18" ht="15.75" customHeight="1" x14ac:dyDescent="0.25">
      <c r="A469" s="18"/>
      <c r="Q469" s="19"/>
      <c r="R469" s="19"/>
    </row>
    <row r="470" spans="1:18" ht="15.75" customHeight="1" x14ac:dyDescent="0.25">
      <c r="A470" s="18"/>
      <c r="Q470" s="19"/>
      <c r="R470" s="19"/>
    </row>
    <row r="471" spans="1:18" ht="15.75" customHeight="1" x14ac:dyDescent="0.25">
      <c r="A471" s="18"/>
      <c r="Q471" s="19"/>
      <c r="R471" s="19"/>
    </row>
    <row r="472" spans="1:18" ht="15.75" customHeight="1" x14ac:dyDescent="0.25">
      <c r="A472" s="18"/>
      <c r="Q472" s="19"/>
      <c r="R472" s="19"/>
    </row>
    <row r="473" spans="1:18" ht="15.75" customHeight="1" x14ac:dyDescent="0.25">
      <c r="A473" s="18"/>
      <c r="Q473" s="19"/>
      <c r="R473" s="19"/>
    </row>
    <row r="474" spans="1:18" ht="15.75" customHeight="1" x14ac:dyDescent="0.25">
      <c r="A474" s="18"/>
      <c r="Q474" s="19"/>
      <c r="R474" s="19"/>
    </row>
    <row r="475" spans="1:18" ht="15.75" customHeight="1" x14ac:dyDescent="0.25">
      <c r="A475" s="18"/>
      <c r="Q475" s="19"/>
      <c r="R475" s="19"/>
    </row>
    <row r="476" spans="1:18" ht="15.75" customHeight="1" x14ac:dyDescent="0.25">
      <c r="A476" s="18"/>
      <c r="Q476" s="19"/>
      <c r="R476" s="19"/>
    </row>
    <row r="477" spans="1:18" ht="15.75" customHeight="1" x14ac:dyDescent="0.25">
      <c r="A477" s="18"/>
      <c r="Q477" s="19"/>
      <c r="R477" s="19"/>
    </row>
    <row r="478" spans="1:18" ht="15.75" customHeight="1" x14ac:dyDescent="0.25">
      <c r="A478" s="18"/>
      <c r="Q478" s="19"/>
      <c r="R478" s="19"/>
    </row>
    <row r="479" spans="1:18" ht="15.75" customHeight="1" x14ac:dyDescent="0.25">
      <c r="A479" s="18"/>
      <c r="Q479" s="19"/>
      <c r="R479" s="19"/>
    </row>
    <row r="480" spans="1:18" ht="15.75" customHeight="1" x14ac:dyDescent="0.25">
      <c r="A480" s="18"/>
      <c r="Q480" s="19"/>
      <c r="R480" s="19"/>
    </row>
    <row r="481" spans="1:18" ht="15.75" customHeight="1" x14ac:dyDescent="0.25">
      <c r="A481" s="18"/>
      <c r="Q481" s="19"/>
      <c r="R481" s="19"/>
    </row>
    <row r="482" spans="1:18" ht="15.75" customHeight="1" x14ac:dyDescent="0.25">
      <c r="A482" s="18"/>
      <c r="Q482" s="19"/>
      <c r="R482" s="19"/>
    </row>
    <row r="483" spans="1:18" ht="15.75" customHeight="1" x14ac:dyDescent="0.25">
      <c r="A483" s="18"/>
      <c r="Q483" s="19"/>
      <c r="R483" s="19"/>
    </row>
    <row r="484" spans="1:18" ht="15.75" customHeight="1" x14ac:dyDescent="0.25">
      <c r="A484" s="18"/>
      <c r="Q484" s="19"/>
      <c r="R484" s="19"/>
    </row>
    <row r="485" spans="1:18" ht="15.75" customHeight="1" x14ac:dyDescent="0.25">
      <c r="A485" s="18"/>
      <c r="Q485" s="19"/>
      <c r="R485" s="19"/>
    </row>
    <row r="486" spans="1:18" ht="15.75" customHeight="1" x14ac:dyDescent="0.25">
      <c r="A486" s="18"/>
      <c r="Q486" s="19"/>
      <c r="R486" s="19"/>
    </row>
    <row r="487" spans="1:18" ht="15.75" customHeight="1" x14ac:dyDescent="0.25">
      <c r="A487" s="18"/>
      <c r="Q487" s="19"/>
      <c r="R487" s="19"/>
    </row>
    <row r="488" spans="1:18" ht="15.75" customHeight="1" x14ac:dyDescent="0.25">
      <c r="A488" s="18"/>
      <c r="Q488" s="19"/>
      <c r="R488" s="19"/>
    </row>
    <row r="489" spans="1:18" ht="15.75" customHeight="1" x14ac:dyDescent="0.25">
      <c r="A489" s="18"/>
      <c r="Q489" s="19"/>
      <c r="R489" s="19"/>
    </row>
    <row r="490" spans="1:18" ht="15.75" customHeight="1" x14ac:dyDescent="0.25">
      <c r="A490" s="18"/>
      <c r="Q490" s="19"/>
      <c r="R490" s="19"/>
    </row>
    <row r="491" spans="1:18" ht="15.75" customHeight="1" x14ac:dyDescent="0.25">
      <c r="A491" s="18"/>
      <c r="Q491" s="19"/>
      <c r="R491" s="19"/>
    </row>
    <row r="492" spans="1:18" ht="15.75" customHeight="1" x14ac:dyDescent="0.25">
      <c r="A492" s="18"/>
      <c r="Q492" s="19"/>
      <c r="R492" s="19"/>
    </row>
    <row r="493" spans="1:18" ht="15.75" customHeight="1" x14ac:dyDescent="0.25">
      <c r="A493" s="18"/>
      <c r="Q493" s="19"/>
      <c r="R493" s="19"/>
    </row>
    <row r="494" spans="1:18" ht="15.75" customHeight="1" x14ac:dyDescent="0.25">
      <c r="A494" s="18"/>
      <c r="Q494" s="19"/>
      <c r="R494" s="19"/>
    </row>
    <row r="495" spans="1:18" ht="15.75" customHeight="1" x14ac:dyDescent="0.25">
      <c r="A495" s="18"/>
      <c r="Q495" s="19"/>
      <c r="R495" s="19"/>
    </row>
    <row r="496" spans="1:18" ht="15.75" customHeight="1" x14ac:dyDescent="0.25">
      <c r="A496" s="18"/>
      <c r="Q496" s="19"/>
      <c r="R496" s="19"/>
    </row>
    <row r="497" spans="1:18" ht="15.75" customHeight="1" x14ac:dyDescent="0.25">
      <c r="A497" s="18"/>
      <c r="Q497" s="19"/>
      <c r="R497" s="19"/>
    </row>
    <row r="498" spans="1:18" ht="15.75" customHeight="1" x14ac:dyDescent="0.25">
      <c r="A498" s="18"/>
      <c r="Q498" s="19"/>
      <c r="R498" s="19"/>
    </row>
    <row r="499" spans="1:18" ht="15.75" customHeight="1" x14ac:dyDescent="0.25">
      <c r="A499" s="18"/>
      <c r="Q499" s="19"/>
      <c r="R499" s="19"/>
    </row>
    <row r="500" spans="1:18" ht="15.75" customHeight="1" x14ac:dyDescent="0.25">
      <c r="A500" s="18"/>
      <c r="Q500" s="19"/>
      <c r="R500" s="19"/>
    </row>
    <row r="501" spans="1:18" ht="15.75" customHeight="1" x14ac:dyDescent="0.25">
      <c r="A501" s="18"/>
      <c r="Q501" s="19"/>
      <c r="R501" s="19"/>
    </row>
    <row r="502" spans="1:18" ht="15.75" customHeight="1" x14ac:dyDescent="0.25">
      <c r="A502" s="18"/>
      <c r="Q502" s="19"/>
      <c r="R502" s="19"/>
    </row>
    <row r="503" spans="1:18" ht="15.75" customHeight="1" x14ac:dyDescent="0.25">
      <c r="A503" s="18"/>
      <c r="Q503" s="19"/>
      <c r="R503" s="19"/>
    </row>
    <row r="504" spans="1:18" ht="15.75" customHeight="1" x14ac:dyDescent="0.25">
      <c r="A504" s="18"/>
      <c r="Q504" s="19"/>
      <c r="R504" s="19"/>
    </row>
    <row r="505" spans="1:18" ht="15.75" customHeight="1" x14ac:dyDescent="0.25">
      <c r="A505" s="18"/>
      <c r="Q505" s="19"/>
      <c r="R505" s="19"/>
    </row>
    <row r="506" spans="1:18" ht="15.75" customHeight="1" x14ac:dyDescent="0.25">
      <c r="A506" s="18"/>
      <c r="Q506" s="19"/>
      <c r="R506" s="19"/>
    </row>
    <row r="507" spans="1:18" ht="15.75" customHeight="1" x14ac:dyDescent="0.25">
      <c r="A507" s="18"/>
      <c r="Q507" s="19"/>
      <c r="R507" s="19"/>
    </row>
    <row r="508" spans="1:18" ht="15.75" customHeight="1" x14ac:dyDescent="0.25">
      <c r="A508" s="18"/>
      <c r="Q508" s="19"/>
      <c r="R508" s="19"/>
    </row>
    <row r="509" spans="1:18" ht="15.75" customHeight="1" x14ac:dyDescent="0.25">
      <c r="A509" s="18"/>
      <c r="Q509" s="19"/>
      <c r="R509" s="19"/>
    </row>
    <row r="510" spans="1:18" ht="15.75" customHeight="1" x14ac:dyDescent="0.25">
      <c r="A510" s="18"/>
      <c r="Q510" s="19"/>
      <c r="R510" s="19"/>
    </row>
    <row r="511" spans="1:18" ht="15.75" customHeight="1" x14ac:dyDescent="0.25">
      <c r="A511" s="18"/>
      <c r="Q511" s="19"/>
      <c r="R511" s="19"/>
    </row>
    <row r="512" spans="1:18" ht="15.75" customHeight="1" x14ac:dyDescent="0.25">
      <c r="A512" s="18"/>
      <c r="Q512" s="19"/>
      <c r="R512" s="19"/>
    </row>
    <row r="513" spans="1:18" ht="15.75" customHeight="1" x14ac:dyDescent="0.25">
      <c r="A513" s="18"/>
      <c r="Q513" s="19"/>
      <c r="R513" s="19"/>
    </row>
    <row r="514" spans="1:18" ht="15.75" customHeight="1" x14ac:dyDescent="0.25">
      <c r="A514" s="18"/>
      <c r="Q514" s="19"/>
      <c r="R514" s="19"/>
    </row>
    <row r="515" spans="1:18" ht="15.75" customHeight="1" x14ac:dyDescent="0.25">
      <c r="A515" s="18"/>
      <c r="Q515" s="19"/>
      <c r="R515" s="19"/>
    </row>
    <row r="516" spans="1:18" ht="15.75" customHeight="1" x14ac:dyDescent="0.25">
      <c r="A516" s="18"/>
      <c r="Q516" s="19"/>
      <c r="R516" s="19"/>
    </row>
    <row r="517" spans="1:18" ht="15.75" customHeight="1" x14ac:dyDescent="0.25">
      <c r="A517" s="18"/>
      <c r="Q517" s="19"/>
      <c r="R517" s="19"/>
    </row>
    <row r="518" spans="1:18" ht="15.75" customHeight="1" x14ac:dyDescent="0.25">
      <c r="A518" s="18"/>
      <c r="Q518" s="19"/>
      <c r="R518" s="19"/>
    </row>
    <row r="519" spans="1:18" ht="15.75" customHeight="1" x14ac:dyDescent="0.25">
      <c r="A519" s="18"/>
      <c r="Q519" s="19"/>
      <c r="R519" s="19"/>
    </row>
    <row r="520" spans="1:18" ht="15.75" customHeight="1" x14ac:dyDescent="0.25">
      <c r="A520" s="18"/>
      <c r="Q520" s="19"/>
      <c r="R520" s="19"/>
    </row>
    <row r="521" spans="1:18" ht="15.75" customHeight="1" x14ac:dyDescent="0.25">
      <c r="A521" s="18"/>
      <c r="Q521" s="19"/>
      <c r="R521" s="19"/>
    </row>
    <row r="522" spans="1:18" ht="15.75" customHeight="1" x14ac:dyDescent="0.25">
      <c r="A522" s="18"/>
      <c r="Q522" s="19"/>
      <c r="R522" s="19"/>
    </row>
    <row r="523" spans="1:18" ht="15.75" customHeight="1" x14ac:dyDescent="0.25">
      <c r="A523" s="18"/>
      <c r="Q523" s="19"/>
      <c r="R523" s="19"/>
    </row>
    <row r="524" spans="1:18" ht="15.75" customHeight="1" x14ac:dyDescent="0.25">
      <c r="A524" s="18"/>
      <c r="Q524" s="19"/>
      <c r="R524" s="19"/>
    </row>
    <row r="525" spans="1:18" ht="15.75" customHeight="1" x14ac:dyDescent="0.25">
      <c r="A525" s="18"/>
      <c r="Q525" s="19"/>
      <c r="R525" s="19"/>
    </row>
    <row r="526" spans="1:18" ht="15.75" customHeight="1" x14ac:dyDescent="0.25">
      <c r="A526" s="18"/>
      <c r="Q526" s="19"/>
      <c r="R526" s="19"/>
    </row>
    <row r="527" spans="1:18" ht="15.75" customHeight="1" x14ac:dyDescent="0.25">
      <c r="A527" s="18"/>
      <c r="Q527" s="19"/>
      <c r="R527" s="19"/>
    </row>
    <row r="528" spans="1:18" ht="15.75" customHeight="1" x14ac:dyDescent="0.25">
      <c r="A528" s="18"/>
      <c r="Q528" s="19"/>
      <c r="R528" s="19"/>
    </row>
    <row r="529" spans="1:18" ht="15.75" customHeight="1" x14ac:dyDescent="0.25">
      <c r="A529" s="18"/>
      <c r="Q529" s="19"/>
      <c r="R529" s="19"/>
    </row>
    <row r="530" spans="1:18" ht="15.75" customHeight="1" x14ac:dyDescent="0.25">
      <c r="A530" s="18"/>
      <c r="Q530" s="19"/>
      <c r="R530" s="19"/>
    </row>
    <row r="531" spans="1:18" ht="15.75" customHeight="1" x14ac:dyDescent="0.25">
      <c r="A531" s="18"/>
      <c r="Q531" s="19"/>
      <c r="R531" s="19"/>
    </row>
    <row r="532" spans="1:18" ht="15.75" customHeight="1" x14ac:dyDescent="0.25">
      <c r="A532" s="18"/>
      <c r="Q532" s="19"/>
      <c r="R532" s="19"/>
    </row>
    <row r="533" spans="1:18" ht="15.75" customHeight="1" x14ac:dyDescent="0.25">
      <c r="A533" s="18"/>
      <c r="Q533" s="19"/>
      <c r="R533" s="19"/>
    </row>
    <row r="534" spans="1:18" ht="15.75" customHeight="1" x14ac:dyDescent="0.25">
      <c r="A534" s="18"/>
      <c r="Q534" s="19"/>
      <c r="R534" s="19"/>
    </row>
    <row r="535" spans="1:18" ht="15.75" customHeight="1" x14ac:dyDescent="0.25">
      <c r="A535" s="18"/>
      <c r="Q535" s="19"/>
      <c r="R535" s="19"/>
    </row>
    <row r="536" spans="1:18" ht="15.75" customHeight="1" x14ac:dyDescent="0.25">
      <c r="A536" s="18"/>
      <c r="Q536" s="19"/>
      <c r="R536" s="19"/>
    </row>
    <row r="537" spans="1:18" ht="15.75" customHeight="1" x14ac:dyDescent="0.25">
      <c r="A537" s="18"/>
      <c r="Q537" s="19"/>
      <c r="R537" s="19"/>
    </row>
    <row r="538" spans="1:18" ht="15.75" customHeight="1" x14ac:dyDescent="0.25">
      <c r="A538" s="18"/>
      <c r="Q538" s="19"/>
      <c r="R538" s="19"/>
    </row>
    <row r="539" spans="1:18" ht="15.75" customHeight="1" x14ac:dyDescent="0.25">
      <c r="A539" s="18"/>
      <c r="Q539" s="19"/>
      <c r="R539" s="19"/>
    </row>
    <row r="540" spans="1:18" ht="15.75" customHeight="1" x14ac:dyDescent="0.25">
      <c r="A540" s="18"/>
      <c r="Q540" s="19"/>
      <c r="R540" s="19"/>
    </row>
    <row r="541" spans="1:18" ht="15.75" customHeight="1" x14ac:dyDescent="0.25">
      <c r="A541" s="18"/>
      <c r="Q541" s="19"/>
      <c r="R541" s="19"/>
    </row>
    <row r="542" spans="1:18" ht="15.75" customHeight="1" x14ac:dyDescent="0.25">
      <c r="A542" s="18"/>
      <c r="Q542" s="19"/>
      <c r="R542" s="19"/>
    </row>
    <row r="543" spans="1:18" ht="15.75" customHeight="1" x14ac:dyDescent="0.25">
      <c r="A543" s="18"/>
      <c r="Q543" s="19"/>
      <c r="R543" s="19"/>
    </row>
    <row r="544" spans="1:18" ht="15.75" customHeight="1" x14ac:dyDescent="0.25">
      <c r="A544" s="18"/>
      <c r="Q544" s="19"/>
      <c r="R544" s="19"/>
    </row>
    <row r="545" spans="1:18" ht="15.75" customHeight="1" x14ac:dyDescent="0.25">
      <c r="A545" s="18"/>
      <c r="Q545" s="19"/>
      <c r="R545" s="19"/>
    </row>
    <row r="546" spans="1:18" ht="15.75" customHeight="1" x14ac:dyDescent="0.25">
      <c r="A546" s="18"/>
      <c r="Q546" s="19"/>
      <c r="R546" s="19"/>
    </row>
    <row r="547" spans="1:18" ht="15.75" customHeight="1" x14ac:dyDescent="0.25">
      <c r="A547" s="18"/>
      <c r="Q547" s="19"/>
      <c r="R547" s="19"/>
    </row>
    <row r="548" spans="1:18" ht="15.75" customHeight="1" x14ac:dyDescent="0.25">
      <c r="A548" s="18"/>
      <c r="Q548" s="19"/>
      <c r="R548" s="19"/>
    </row>
    <row r="549" spans="1:18" ht="15.75" customHeight="1" x14ac:dyDescent="0.25">
      <c r="A549" s="18"/>
      <c r="Q549" s="19"/>
      <c r="R549" s="19"/>
    </row>
    <row r="550" spans="1:18" ht="15.75" customHeight="1" x14ac:dyDescent="0.25">
      <c r="A550" s="18"/>
      <c r="Q550" s="19"/>
      <c r="R550" s="19"/>
    </row>
    <row r="551" spans="1:18" ht="15.75" customHeight="1" x14ac:dyDescent="0.25">
      <c r="A551" s="18"/>
      <c r="Q551" s="19"/>
      <c r="R551" s="19"/>
    </row>
    <row r="552" spans="1:18" ht="15.75" customHeight="1" x14ac:dyDescent="0.25">
      <c r="A552" s="18"/>
      <c r="Q552" s="19"/>
      <c r="R552" s="19"/>
    </row>
    <row r="553" spans="1:18" ht="15.75" customHeight="1" x14ac:dyDescent="0.25">
      <c r="A553" s="18"/>
      <c r="Q553" s="19"/>
      <c r="R553" s="19"/>
    </row>
    <row r="554" spans="1:18" ht="15.75" customHeight="1" x14ac:dyDescent="0.25">
      <c r="A554" s="18"/>
      <c r="Q554" s="19"/>
      <c r="R554" s="19"/>
    </row>
    <row r="555" spans="1:18" ht="15.75" customHeight="1" x14ac:dyDescent="0.25">
      <c r="A555" s="18"/>
      <c r="Q555" s="19"/>
      <c r="R555" s="19"/>
    </row>
    <row r="556" spans="1:18" ht="15.75" customHeight="1" x14ac:dyDescent="0.25">
      <c r="A556" s="18"/>
      <c r="Q556" s="19"/>
      <c r="R556" s="19"/>
    </row>
    <row r="557" spans="1:18" ht="15.75" customHeight="1" x14ac:dyDescent="0.25">
      <c r="A557" s="18"/>
      <c r="Q557" s="19"/>
      <c r="R557" s="19"/>
    </row>
    <row r="558" spans="1:18" ht="15.75" customHeight="1" x14ac:dyDescent="0.25">
      <c r="A558" s="18"/>
      <c r="Q558" s="19"/>
      <c r="R558" s="19"/>
    </row>
    <row r="559" spans="1:18" ht="15.75" customHeight="1" x14ac:dyDescent="0.25">
      <c r="A559" s="18"/>
      <c r="Q559" s="19"/>
      <c r="R559" s="19"/>
    </row>
    <row r="560" spans="1:18" ht="15.75" customHeight="1" x14ac:dyDescent="0.25">
      <c r="A560" s="18"/>
      <c r="Q560" s="19"/>
      <c r="R560" s="19"/>
    </row>
    <row r="561" spans="1:18" ht="15.75" customHeight="1" x14ac:dyDescent="0.25">
      <c r="A561" s="18"/>
      <c r="Q561" s="19"/>
      <c r="R561" s="19"/>
    </row>
    <row r="562" spans="1:18" ht="15.75" customHeight="1" x14ac:dyDescent="0.25">
      <c r="A562" s="18"/>
      <c r="Q562" s="19"/>
      <c r="R562" s="19"/>
    </row>
    <row r="563" spans="1:18" ht="15.75" customHeight="1" x14ac:dyDescent="0.25">
      <c r="A563" s="18"/>
      <c r="Q563" s="19"/>
      <c r="R563" s="19"/>
    </row>
    <row r="564" spans="1:18" ht="15.75" customHeight="1" x14ac:dyDescent="0.25">
      <c r="A564" s="18"/>
      <c r="Q564" s="19"/>
      <c r="R564" s="19"/>
    </row>
    <row r="565" spans="1:18" ht="15.75" customHeight="1" x14ac:dyDescent="0.25">
      <c r="A565" s="18"/>
      <c r="Q565" s="19"/>
      <c r="R565" s="19"/>
    </row>
    <row r="566" spans="1:18" ht="15.75" customHeight="1" x14ac:dyDescent="0.25">
      <c r="A566" s="18"/>
      <c r="Q566" s="19"/>
      <c r="R566" s="19"/>
    </row>
    <row r="567" spans="1:18" ht="15.75" customHeight="1" x14ac:dyDescent="0.25">
      <c r="A567" s="18"/>
      <c r="Q567" s="19"/>
      <c r="R567" s="19"/>
    </row>
    <row r="568" spans="1:18" ht="15.75" customHeight="1" x14ac:dyDescent="0.25">
      <c r="A568" s="18"/>
      <c r="Q568" s="19"/>
      <c r="R568" s="19"/>
    </row>
    <row r="569" spans="1:18" ht="15.75" customHeight="1" x14ac:dyDescent="0.25">
      <c r="A569" s="18"/>
      <c r="Q569" s="19"/>
      <c r="R569" s="19"/>
    </row>
    <row r="570" spans="1:18" ht="15.75" customHeight="1" x14ac:dyDescent="0.25">
      <c r="A570" s="18"/>
      <c r="Q570" s="19"/>
      <c r="R570" s="19"/>
    </row>
    <row r="571" spans="1:18" ht="15.75" customHeight="1" x14ac:dyDescent="0.25">
      <c r="A571" s="18"/>
      <c r="Q571" s="19"/>
      <c r="R571" s="19"/>
    </row>
    <row r="572" spans="1:18" ht="15.75" customHeight="1" x14ac:dyDescent="0.25">
      <c r="A572" s="18"/>
      <c r="Q572" s="19"/>
      <c r="R572" s="19"/>
    </row>
    <row r="573" spans="1:18" ht="15.75" customHeight="1" x14ac:dyDescent="0.25">
      <c r="A573" s="18"/>
      <c r="Q573" s="19"/>
      <c r="R573" s="19"/>
    </row>
    <row r="574" spans="1:18" ht="15.75" customHeight="1" x14ac:dyDescent="0.25">
      <c r="A574" s="18"/>
      <c r="Q574" s="19"/>
      <c r="R574" s="19"/>
    </row>
    <row r="575" spans="1:18" ht="15.75" customHeight="1" x14ac:dyDescent="0.25">
      <c r="A575" s="18"/>
      <c r="Q575" s="19"/>
      <c r="R575" s="19"/>
    </row>
    <row r="576" spans="1:18" ht="15.75" customHeight="1" x14ac:dyDescent="0.25">
      <c r="A576" s="18"/>
      <c r="Q576" s="19"/>
      <c r="R576" s="19"/>
    </row>
    <row r="577" spans="1:18" ht="15.75" customHeight="1" x14ac:dyDescent="0.25">
      <c r="A577" s="18"/>
      <c r="Q577" s="19"/>
      <c r="R577" s="19"/>
    </row>
    <row r="578" spans="1:18" ht="15.75" customHeight="1" x14ac:dyDescent="0.25">
      <c r="A578" s="18"/>
      <c r="Q578" s="19"/>
      <c r="R578" s="19"/>
    </row>
    <row r="579" spans="1:18" ht="15.75" customHeight="1" x14ac:dyDescent="0.25">
      <c r="A579" s="18"/>
      <c r="Q579" s="19"/>
      <c r="R579" s="19"/>
    </row>
    <row r="580" spans="1:18" ht="15.75" customHeight="1" x14ac:dyDescent="0.25">
      <c r="A580" s="18"/>
      <c r="Q580" s="19"/>
      <c r="R580" s="19"/>
    </row>
    <row r="581" spans="1:18" ht="15.75" customHeight="1" x14ac:dyDescent="0.25">
      <c r="A581" s="18"/>
      <c r="Q581" s="19"/>
      <c r="R581" s="19"/>
    </row>
    <row r="582" spans="1:18" ht="15.75" customHeight="1" x14ac:dyDescent="0.25">
      <c r="A582" s="18"/>
      <c r="Q582" s="19"/>
      <c r="R582" s="19"/>
    </row>
    <row r="583" spans="1:18" ht="15.75" customHeight="1" x14ac:dyDescent="0.25">
      <c r="A583" s="18"/>
      <c r="Q583" s="19"/>
      <c r="R583" s="19"/>
    </row>
    <row r="584" spans="1:18" ht="15.75" customHeight="1" x14ac:dyDescent="0.25">
      <c r="A584" s="18"/>
      <c r="Q584" s="19"/>
      <c r="R584" s="19"/>
    </row>
    <row r="585" spans="1:18" ht="15.75" customHeight="1" x14ac:dyDescent="0.25">
      <c r="A585" s="18"/>
      <c r="Q585" s="19"/>
      <c r="R585" s="19"/>
    </row>
    <row r="586" spans="1:18" ht="15.75" customHeight="1" x14ac:dyDescent="0.25">
      <c r="A586" s="18"/>
      <c r="Q586" s="19"/>
      <c r="R586" s="19"/>
    </row>
    <row r="587" spans="1:18" ht="15.75" customHeight="1" x14ac:dyDescent="0.25">
      <c r="A587" s="18"/>
      <c r="Q587" s="19"/>
      <c r="R587" s="19"/>
    </row>
    <row r="588" spans="1:18" ht="15.75" customHeight="1" x14ac:dyDescent="0.25">
      <c r="A588" s="18"/>
      <c r="Q588" s="19"/>
      <c r="R588" s="19"/>
    </row>
    <row r="589" spans="1:18" ht="15.75" customHeight="1" x14ac:dyDescent="0.25">
      <c r="A589" s="18"/>
      <c r="Q589" s="19"/>
      <c r="R589" s="19"/>
    </row>
    <row r="590" spans="1:18" ht="15.75" customHeight="1" x14ac:dyDescent="0.25">
      <c r="A590" s="18"/>
      <c r="Q590" s="19"/>
      <c r="R590" s="19"/>
    </row>
    <row r="591" spans="1:18" ht="15.75" customHeight="1" x14ac:dyDescent="0.25">
      <c r="A591" s="18"/>
      <c r="Q591" s="19"/>
      <c r="R591" s="19"/>
    </row>
    <row r="592" spans="1:18" ht="15.75" customHeight="1" x14ac:dyDescent="0.25">
      <c r="A592" s="18"/>
      <c r="Q592" s="19"/>
      <c r="R592" s="19"/>
    </row>
    <row r="593" spans="1:18" ht="15.75" customHeight="1" x14ac:dyDescent="0.25">
      <c r="A593" s="18"/>
      <c r="Q593" s="19"/>
      <c r="R593" s="19"/>
    </row>
    <row r="594" spans="1:18" ht="15.75" customHeight="1" x14ac:dyDescent="0.25">
      <c r="A594" s="18"/>
      <c r="Q594" s="19"/>
      <c r="R594" s="19"/>
    </row>
    <row r="595" spans="1:18" ht="15.75" customHeight="1" x14ac:dyDescent="0.25">
      <c r="A595" s="18"/>
      <c r="Q595" s="19"/>
      <c r="R595" s="19"/>
    </row>
    <row r="596" spans="1:18" ht="15.75" customHeight="1" x14ac:dyDescent="0.25">
      <c r="A596" s="18"/>
      <c r="Q596" s="19"/>
      <c r="R596" s="19"/>
    </row>
    <row r="597" spans="1:18" ht="15.75" customHeight="1" x14ac:dyDescent="0.25">
      <c r="A597" s="18"/>
      <c r="Q597" s="19"/>
      <c r="R597" s="19"/>
    </row>
    <row r="598" spans="1:18" ht="15.75" customHeight="1" x14ac:dyDescent="0.25">
      <c r="A598" s="18"/>
      <c r="Q598" s="19"/>
      <c r="R598" s="19"/>
    </row>
    <row r="599" spans="1:18" ht="15.75" customHeight="1" x14ac:dyDescent="0.25">
      <c r="A599" s="18"/>
      <c r="Q599" s="19"/>
      <c r="R599" s="19"/>
    </row>
    <row r="600" spans="1:18" ht="15.75" customHeight="1" x14ac:dyDescent="0.25">
      <c r="A600" s="18"/>
      <c r="Q600" s="19"/>
      <c r="R600" s="19"/>
    </row>
    <row r="601" spans="1:18" ht="15.75" customHeight="1" x14ac:dyDescent="0.25">
      <c r="A601" s="18"/>
      <c r="Q601" s="19"/>
      <c r="R601" s="19"/>
    </row>
    <row r="602" spans="1:18" ht="15.75" customHeight="1" x14ac:dyDescent="0.25">
      <c r="A602" s="18"/>
      <c r="Q602" s="19"/>
      <c r="R602" s="19"/>
    </row>
    <row r="603" spans="1:18" ht="15.75" customHeight="1" x14ac:dyDescent="0.25">
      <c r="A603" s="18"/>
      <c r="Q603" s="19"/>
      <c r="R603" s="19"/>
    </row>
    <row r="604" spans="1:18" ht="15.75" customHeight="1" x14ac:dyDescent="0.25">
      <c r="A604" s="18"/>
      <c r="Q604" s="19"/>
      <c r="R604" s="19"/>
    </row>
    <row r="605" spans="1:18" ht="15.75" customHeight="1" x14ac:dyDescent="0.25">
      <c r="A605" s="18"/>
      <c r="Q605" s="19"/>
      <c r="R605" s="19"/>
    </row>
    <row r="606" spans="1:18" ht="15.75" customHeight="1" x14ac:dyDescent="0.25">
      <c r="A606" s="18"/>
      <c r="Q606" s="19"/>
      <c r="R606" s="19"/>
    </row>
    <row r="607" spans="1:18" ht="15.75" customHeight="1" x14ac:dyDescent="0.25">
      <c r="A607" s="18"/>
      <c r="Q607" s="19"/>
      <c r="R607" s="19"/>
    </row>
    <row r="608" spans="1:18" ht="15.75" customHeight="1" x14ac:dyDescent="0.25">
      <c r="A608" s="18"/>
      <c r="Q608" s="19"/>
      <c r="R608" s="19"/>
    </row>
    <row r="609" spans="1:18" ht="15.75" customHeight="1" x14ac:dyDescent="0.25">
      <c r="A609" s="18"/>
      <c r="Q609" s="19"/>
      <c r="R609" s="19"/>
    </row>
    <row r="610" spans="1:18" ht="15.75" customHeight="1" x14ac:dyDescent="0.25">
      <c r="A610" s="18"/>
      <c r="Q610" s="19"/>
      <c r="R610" s="19"/>
    </row>
    <row r="611" spans="1:18" ht="15.75" customHeight="1" x14ac:dyDescent="0.25">
      <c r="A611" s="18"/>
      <c r="Q611" s="19"/>
      <c r="R611" s="19"/>
    </row>
    <row r="612" spans="1:18" ht="15.75" customHeight="1" x14ac:dyDescent="0.25">
      <c r="A612" s="18"/>
      <c r="Q612" s="19"/>
      <c r="R612" s="19"/>
    </row>
    <row r="613" spans="1:18" ht="15.75" customHeight="1" x14ac:dyDescent="0.25">
      <c r="A613" s="18"/>
      <c r="Q613" s="19"/>
      <c r="R613" s="19"/>
    </row>
    <row r="614" spans="1:18" ht="15.75" customHeight="1" x14ac:dyDescent="0.25">
      <c r="A614" s="18"/>
      <c r="Q614" s="19"/>
      <c r="R614" s="19"/>
    </row>
    <row r="615" spans="1:18" ht="15.75" customHeight="1" x14ac:dyDescent="0.25">
      <c r="A615" s="18"/>
      <c r="Q615" s="19"/>
      <c r="R615" s="19"/>
    </row>
    <row r="616" spans="1:18" ht="15.75" customHeight="1" x14ac:dyDescent="0.25">
      <c r="A616" s="18"/>
      <c r="Q616" s="19"/>
      <c r="R616" s="19"/>
    </row>
    <row r="617" spans="1:18" ht="15.75" customHeight="1" x14ac:dyDescent="0.25">
      <c r="A617" s="18"/>
      <c r="Q617" s="19"/>
      <c r="R617" s="19"/>
    </row>
    <row r="618" spans="1:18" ht="15.75" customHeight="1" x14ac:dyDescent="0.25">
      <c r="A618" s="18"/>
      <c r="Q618" s="19"/>
      <c r="R618" s="19"/>
    </row>
    <row r="619" spans="1:18" ht="15.75" customHeight="1" x14ac:dyDescent="0.25">
      <c r="A619" s="18"/>
      <c r="Q619" s="19"/>
      <c r="R619" s="19"/>
    </row>
    <row r="620" spans="1:18" ht="15.75" customHeight="1" x14ac:dyDescent="0.25">
      <c r="A620" s="18"/>
      <c r="Q620" s="19"/>
      <c r="R620" s="19"/>
    </row>
    <row r="621" spans="1:18" ht="15.75" customHeight="1" x14ac:dyDescent="0.25">
      <c r="A621" s="18"/>
      <c r="Q621" s="19"/>
      <c r="R621" s="19"/>
    </row>
    <row r="622" spans="1:18" ht="15.75" customHeight="1" x14ac:dyDescent="0.25">
      <c r="A622" s="18"/>
      <c r="Q622" s="19"/>
      <c r="R622" s="19"/>
    </row>
    <row r="623" spans="1:18" ht="15.75" customHeight="1" x14ac:dyDescent="0.25">
      <c r="A623" s="18"/>
      <c r="Q623" s="19"/>
      <c r="R623" s="19"/>
    </row>
    <row r="624" spans="1:18" ht="15.75" customHeight="1" x14ac:dyDescent="0.25">
      <c r="A624" s="18"/>
      <c r="Q624" s="19"/>
      <c r="R624" s="19"/>
    </row>
    <row r="625" spans="1:18" ht="15.75" customHeight="1" x14ac:dyDescent="0.25">
      <c r="A625" s="18"/>
      <c r="Q625" s="19"/>
      <c r="R625" s="19"/>
    </row>
    <row r="626" spans="1:18" ht="15.75" customHeight="1" x14ac:dyDescent="0.25">
      <c r="A626" s="18"/>
      <c r="Q626" s="19"/>
      <c r="R626" s="19"/>
    </row>
    <row r="627" spans="1:18" ht="15.75" customHeight="1" x14ac:dyDescent="0.25">
      <c r="A627" s="18"/>
      <c r="Q627" s="19"/>
      <c r="R627" s="19"/>
    </row>
    <row r="628" spans="1:18" ht="15.75" customHeight="1" x14ac:dyDescent="0.25">
      <c r="A628" s="18"/>
      <c r="Q628" s="19"/>
      <c r="R628" s="19"/>
    </row>
    <row r="629" spans="1:18" ht="15.75" customHeight="1" x14ac:dyDescent="0.25">
      <c r="A629" s="18"/>
      <c r="Q629" s="19"/>
      <c r="R629" s="19"/>
    </row>
    <row r="630" spans="1:18" ht="15.75" customHeight="1" x14ac:dyDescent="0.25">
      <c r="A630" s="18"/>
      <c r="Q630" s="19"/>
      <c r="R630" s="19"/>
    </row>
    <row r="631" spans="1:18" ht="15.75" customHeight="1" x14ac:dyDescent="0.25">
      <c r="A631" s="18"/>
      <c r="Q631" s="19"/>
      <c r="R631" s="19"/>
    </row>
    <row r="632" spans="1:18" ht="15.75" customHeight="1" x14ac:dyDescent="0.25">
      <c r="A632" s="18"/>
      <c r="Q632" s="19"/>
      <c r="R632" s="19"/>
    </row>
    <row r="633" spans="1:18" ht="15.75" customHeight="1" x14ac:dyDescent="0.25">
      <c r="A633" s="18"/>
      <c r="Q633" s="19"/>
      <c r="R633" s="19"/>
    </row>
    <row r="634" spans="1:18" ht="15.75" customHeight="1" x14ac:dyDescent="0.25">
      <c r="A634" s="18"/>
      <c r="Q634" s="19"/>
      <c r="R634" s="19"/>
    </row>
    <row r="635" spans="1:18" ht="15.75" customHeight="1" x14ac:dyDescent="0.25">
      <c r="A635" s="18"/>
      <c r="Q635" s="19"/>
      <c r="R635" s="19"/>
    </row>
    <row r="636" spans="1:18" ht="15.75" customHeight="1" x14ac:dyDescent="0.25">
      <c r="A636" s="18"/>
      <c r="Q636" s="19"/>
      <c r="R636" s="19"/>
    </row>
    <row r="637" spans="1:18" ht="15.75" customHeight="1" x14ac:dyDescent="0.25">
      <c r="A637" s="18"/>
      <c r="Q637" s="19"/>
      <c r="R637" s="19"/>
    </row>
    <row r="638" spans="1:18" ht="15.75" customHeight="1" x14ac:dyDescent="0.25">
      <c r="A638" s="18"/>
      <c r="Q638" s="19"/>
      <c r="R638" s="19"/>
    </row>
    <row r="639" spans="1:18" ht="15.75" customHeight="1" x14ac:dyDescent="0.25">
      <c r="A639" s="18"/>
      <c r="Q639" s="19"/>
      <c r="R639" s="19"/>
    </row>
    <row r="640" spans="1:18" ht="15.75" customHeight="1" x14ac:dyDescent="0.25">
      <c r="A640" s="18"/>
      <c r="Q640" s="19"/>
      <c r="R640" s="19"/>
    </row>
    <row r="641" spans="1:18" ht="15.75" customHeight="1" x14ac:dyDescent="0.25">
      <c r="A641" s="18"/>
      <c r="Q641" s="19"/>
      <c r="R641" s="19"/>
    </row>
    <row r="642" spans="1:18" ht="15.75" customHeight="1" x14ac:dyDescent="0.25">
      <c r="A642" s="18"/>
      <c r="Q642" s="19"/>
      <c r="R642" s="19"/>
    </row>
    <row r="643" spans="1:18" ht="15.75" customHeight="1" x14ac:dyDescent="0.25">
      <c r="A643" s="18"/>
      <c r="Q643" s="19"/>
      <c r="R643" s="19"/>
    </row>
    <row r="644" spans="1:18" ht="15.75" customHeight="1" x14ac:dyDescent="0.25">
      <c r="A644" s="18"/>
      <c r="Q644" s="19"/>
      <c r="R644" s="19"/>
    </row>
    <row r="645" spans="1:18" ht="15.75" customHeight="1" x14ac:dyDescent="0.25">
      <c r="A645" s="18"/>
      <c r="Q645" s="19"/>
      <c r="R645" s="19"/>
    </row>
    <row r="646" spans="1:18" ht="15.75" customHeight="1" x14ac:dyDescent="0.25">
      <c r="A646" s="18"/>
      <c r="Q646" s="19"/>
      <c r="R646" s="19"/>
    </row>
    <row r="647" spans="1:18" ht="15.75" customHeight="1" x14ac:dyDescent="0.25">
      <c r="A647" s="18"/>
      <c r="Q647" s="19"/>
      <c r="R647" s="19"/>
    </row>
    <row r="648" spans="1:18" ht="15.75" customHeight="1" x14ac:dyDescent="0.25">
      <c r="A648" s="18"/>
      <c r="Q648" s="19"/>
      <c r="R648" s="19"/>
    </row>
    <row r="649" spans="1:18" ht="15.75" customHeight="1" x14ac:dyDescent="0.25">
      <c r="A649" s="18"/>
      <c r="Q649" s="19"/>
      <c r="R649" s="19"/>
    </row>
    <row r="650" spans="1:18" ht="15.75" customHeight="1" x14ac:dyDescent="0.25">
      <c r="A650" s="18"/>
      <c r="Q650" s="19"/>
      <c r="R650" s="19"/>
    </row>
    <row r="651" spans="1:18" ht="15.75" customHeight="1" x14ac:dyDescent="0.25">
      <c r="A651" s="18"/>
      <c r="Q651" s="19"/>
      <c r="R651" s="19"/>
    </row>
    <row r="652" spans="1:18" ht="15.75" customHeight="1" x14ac:dyDescent="0.25">
      <c r="A652" s="18"/>
      <c r="Q652" s="19"/>
      <c r="R652" s="19"/>
    </row>
    <row r="653" spans="1:18" ht="15.75" customHeight="1" x14ac:dyDescent="0.25">
      <c r="A653" s="18"/>
      <c r="Q653" s="19"/>
      <c r="R653" s="19"/>
    </row>
    <row r="654" spans="1:18" ht="15.75" customHeight="1" x14ac:dyDescent="0.25">
      <c r="A654" s="18"/>
      <c r="Q654" s="19"/>
      <c r="R654" s="19"/>
    </row>
    <row r="655" spans="1:18" ht="15.75" customHeight="1" x14ac:dyDescent="0.25">
      <c r="A655" s="18"/>
      <c r="Q655" s="19"/>
      <c r="R655" s="19"/>
    </row>
    <row r="656" spans="1:18" ht="15.75" customHeight="1" x14ac:dyDescent="0.25">
      <c r="A656" s="18"/>
      <c r="Q656" s="19"/>
      <c r="R656" s="19"/>
    </row>
    <row r="657" spans="1:18" ht="15.75" customHeight="1" x14ac:dyDescent="0.25">
      <c r="A657" s="18"/>
      <c r="Q657" s="19"/>
      <c r="R657" s="19"/>
    </row>
    <row r="658" spans="1:18" ht="15.75" customHeight="1" x14ac:dyDescent="0.25">
      <c r="A658" s="18"/>
      <c r="Q658" s="19"/>
      <c r="R658" s="19"/>
    </row>
    <row r="659" spans="1:18" ht="15.75" customHeight="1" x14ac:dyDescent="0.25">
      <c r="A659" s="18"/>
      <c r="Q659" s="19"/>
      <c r="R659" s="19"/>
    </row>
    <row r="660" spans="1:18" ht="15.75" customHeight="1" x14ac:dyDescent="0.25">
      <c r="A660" s="18"/>
      <c r="Q660" s="19"/>
      <c r="R660" s="19"/>
    </row>
    <row r="661" spans="1:18" ht="15.75" customHeight="1" x14ac:dyDescent="0.25">
      <c r="A661" s="18"/>
      <c r="Q661" s="19"/>
      <c r="R661" s="19"/>
    </row>
    <row r="662" spans="1:18" ht="15.75" customHeight="1" x14ac:dyDescent="0.25">
      <c r="A662" s="18"/>
      <c r="Q662" s="19"/>
      <c r="R662" s="19"/>
    </row>
    <row r="663" spans="1:18" ht="15.75" customHeight="1" x14ac:dyDescent="0.25">
      <c r="A663" s="18"/>
      <c r="Q663" s="19"/>
      <c r="R663" s="19"/>
    </row>
    <row r="664" spans="1:18" ht="15.75" customHeight="1" x14ac:dyDescent="0.25">
      <c r="A664" s="18"/>
      <c r="Q664" s="19"/>
      <c r="R664" s="19"/>
    </row>
    <row r="665" spans="1:18" ht="15.75" customHeight="1" x14ac:dyDescent="0.25">
      <c r="A665" s="18"/>
      <c r="Q665" s="19"/>
      <c r="R665" s="19"/>
    </row>
    <row r="666" spans="1:18" ht="15.75" customHeight="1" x14ac:dyDescent="0.25">
      <c r="A666" s="18"/>
      <c r="Q666" s="19"/>
      <c r="R666" s="19"/>
    </row>
    <row r="667" spans="1:18" ht="15.75" customHeight="1" x14ac:dyDescent="0.25">
      <c r="A667" s="18"/>
      <c r="Q667" s="19"/>
      <c r="R667" s="19"/>
    </row>
    <row r="668" spans="1:18" ht="15.75" customHeight="1" x14ac:dyDescent="0.25">
      <c r="A668" s="18"/>
      <c r="Q668" s="19"/>
      <c r="R668" s="19"/>
    </row>
    <row r="669" spans="1:18" ht="15.75" customHeight="1" x14ac:dyDescent="0.25">
      <c r="A669" s="18"/>
      <c r="Q669" s="19"/>
      <c r="R669" s="19"/>
    </row>
    <row r="670" spans="1:18" ht="15.75" customHeight="1" x14ac:dyDescent="0.25">
      <c r="A670" s="18"/>
      <c r="Q670" s="19"/>
      <c r="R670" s="19"/>
    </row>
    <row r="671" spans="1:18" ht="15.75" customHeight="1" x14ac:dyDescent="0.25">
      <c r="A671" s="18"/>
      <c r="Q671" s="19"/>
      <c r="R671" s="19"/>
    </row>
    <row r="672" spans="1:18" ht="15.75" customHeight="1" x14ac:dyDescent="0.25">
      <c r="A672" s="18"/>
      <c r="Q672" s="19"/>
      <c r="R672" s="19"/>
    </row>
    <row r="673" spans="1:18" ht="15.75" customHeight="1" x14ac:dyDescent="0.25">
      <c r="A673" s="18"/>
      <c r="Q673" s="19"/>
      <c r="R673" s="19"/>
    </row>
    <row r="674" spans="1:18" ht="15.75" customHeight="1" x14ac:dyDescent="0.25">
      <c r="A674" s="18"/>
      <c r="Q674" s="19"/>
      <c r="R674" s="19"/>
    </row>
    <row r="675" spans="1:18" ht="15.75" customHeight="1" x14ac:dyDescent="0.25">
      <c r="A675" s="18"/>
      <c r="Q675" s="19"/>
      <c r="R675" s="19"/>
    </row>
    <row r="676" spans="1:18" ht="15.75" customHeight="1" x14ac:dyDescent="0.25">
      <c r="A676" s="18"/>
      <c r="Q676" s="19"/>
      <c r="R676" s="19"/>
    </row>
    <row r="677" spans="1:18" ht="15.75" customHeight="1" x14ac:dyDescent="0.25">
      <c r="A677" s="18"/>
      <c r="Q677" s="19"/>
      <c r="R677" s="19"/>
    </row>
    <row r="678" spans="1:18" ht="15.75" customHeight="1" x14ac:dyDescent="0.25">
      <c r="A678" s="18"/>
      <c r="Q678" s="19"/>
      <c r="R678" s="19"/>
    </row>
    <row r="679" spans="1:18" ht="15.75" customHeight="1" x14ac:dyDescent="0.25">
      <c r="A679" s="18"/>
      <c r="Q679" s="19"/>
      <c r="R679" s="19"/>
    </row>
    <row r="680" spans="1:18" ht="15.75" customHeight="1" x14ac:dyDescent="0.25">
      <c r="A680" s="18"/>
      <c r="Q680" s="19"/>
      <c r="R680" s="19"/>
    </row>
    <row r="681" spans="1:18" ht="15.75" customHeight="1" x14ac:dyDescent="0.25">
      <c r="A681" s="18"/>
      <c r="Q681" s="19"/>
      <c r="R681" s="19"/>
    </row>
    <row r="682" spans="1:18" ht="15.75" customHeight="1" x14ac:dyDescent="0.25">
      <c r="A682" s="18"/>
      <c r="Q682" s="19"/>
      <c r="R682" s="19"/>
    </row>
    <row r="683" spans="1:18" ht="15.75" customHeight="1" x14ac:dyDescent="0.25">
      <c r="A683" s="18"/>
      <c r="Q683" s="19"/>
      <c r="R683" s="19"/>
    </row>
    <row r="684" spans="1:18" ht="15.75" customHeight="1" x14ac:dyDescent="0.25">
      <c r="A684" s="18"/>
      <c r="Q684" s="19"/>
      <c r="R684" s="19"/>
    </row>
    <row r="685" spans="1:18" ht="15.75" customHeight="1" x14ac:dyDescent="0.25">
      <c r="A685" s="18"/>
      <c r="Q685" s="19"/>
      <c r="R685" s="19"/>
    </row>
    <row r="686" spans="1:18" ht="15.75" customHeight="1" x14ac:dyDescent="0.25">
      <c r="A686" s="18"/>
      <c r="Q686" s="19"/>
      <c r="R686" s="19"/>
    </row>
    <row r="687" spans="1:18" ht="15.75" customHeight="1" x14ac:dyDescent="0.25">
      <c r="A687" s="18"/>
      <c r="Q687" s="19"/>
      <c r="R687" s="19"/>
    </row>
    <row r="688" spans="1:18" ht="15.75" customHeight="1" x14ac:dyDescent="0.25">
      <c r="A688" s="18"/>
      <c r="Q688" s="19"/>
      <c r="R688" s="19"/>
    </row>
    <row r="689" spans="1:18" ht="15.75" customHeight="1" x14ac:dyDescent="0.25">
      <c r="A689" s="18"/>
      <c r="Q689" s="19"/>
      <c r="R689" s="19"/>
    </row>
    <row r="690" spans="1:18" ht="15.75" customHeight="1" x14ac:dyDescent="0.25">
      <c r="A690" s="18"/>
      <c r="Q690" s="19"/>
      <c r="R690" s="19"/>
    </row>
    <row r="691" spans="1:18" ht="15.75" customHeight="1" x14ac:dyDescent="0.25">
      <c r="A691" s="18"/>
      <c r="Q691" s="19"/>
      <c r="R691" s="19"/>
    </row>
    <row r="692" spans="1:18" ht="15.75" customHeight="1" x14ac:dyDescent="0.25">
      <c r="A692" s="18"/>
      <c r="Q692" s="19"/>
      <c r="R692" s="19"/>
    </row>
    <row r="693" spans="1:18" ht="15.75" customHeight="1" x14ac:dyDescent="0.25">
      <c r="A693" s="18"/>
      <c r="Q693" s="19"/>
      <c r="R693" s="19"/>
    </row>
    <row r="694" spans="1:18" ht="15.75" customHeight="1" x14ac:dyDescent="0.25">
      <c r="A694" s="18"/>
      <c r="Q694" s="19"/>
      <c r="R694" s="19"/>
    </row>
    <row r="695" spans="1:18" ht="15.75" customHeight="1" x14ac:dyDescent="0.25">
      <c r="A695" s="18"/>
      <c r="Q695" s="19"/>
      <c r="R695" s="19"/>
    </row>
    <row r="696" spans="1:18" ht="15.75" customHeight="1" x14ac:dyDescent="0.25">
      <c r="A696" s="18"/>
      <c r="Q696" s="19"/>
      <c r="R696" s="19"/>
    </row>
    <row r="697" spans="1:18" ht="15.75" customHeight="1" x14ac:dyDescent="0.25">
      <c r="A697" s="18"/>
      <c r="Q697" s="19"/>
      <c r="R697" s="19"/>
    </row>
    <row r="698" spans="1:18" ht="15.75" customHeight="1" x14ac:dyDescent="0.25">
      <c r="A698" s="18"/>
      <c r="Q698" s="19"/>
      <c r="R698" s="19"/>
    </row>
    <row r="699" spans="1:18" ht="15.75" customHeight="1" x14ac:dyDescent="0.25">
      <c r="A699" s="18"/>
      <c r="Q699" s="19"/>
      <c r="R699" s="19"/>
    </row>
    <row r="700" spans="1:18" ht="15.75" customHeight="1" x14ac:dyDescent="0.25">
      <c r="A700" s="18"/>
      <c r="Q700" s="19"/>
      <c r="R700" s="19"/>
    </row>
    <row r="701" spans="1:18" ht="15.75" customHeight="1" x14ac:dyDescent="0.25">
      <c r="A701" s="18"/>
      <c r="Q701" s="19"/>
      <c r="R701" s="19"/>
    </row>
    <row r="702" spans="1:18" ht="15.75" customHeight="1" x14ac:dyDescent="0.25">
      <c r="A702" s="18"/>
      <c r="Q702" s="19"/>
      <c r="R702" s="19"/>
    </row>
    <row r="703" spans="1:18" ht="15.75" customHeight="1" x14ac:dyDescent="0.25">
      <c r="A703" s="18"/>
      <c r="Q703" s="19"/>
      <c r="R703" s="19"/>
    </row>
    <row r="704" spans="1:18" ht="15.75" customHeight="1" x14ac:dyDescent="0.25">
      <c r="A704" s="18"/>
      <c r="Q704" s="19"/>
      <c r="R704" s="19"/>
    </row>
    <row r="705" spans="1:18" ht="15.75" customHeight="1" x14ac:dyDescent="0.25">
      <c r="A705" s="18"/>
      <c r="Q705" s="19"/>
      <c r="R705" s="19"/>
    </row>
    <row r="706" spans="1:18" ht="15.75" customHeight="1" x14ac:dyDescent="0.25">
      <c r="A706" s="18"/>
      <c r="Q706" s="19"/>
      <c r="R706" s="19"/>
    </row>
    <row r="707" spans="1:18" ht="15.75" customHeight="1" x14ac:dyDescent="0.25">
      <c r="A707" s="18"/>
      <c r="Q707" s="19"/>
      <c r="R707" s="19"/>
    </row>
    <row r="708" spans="1:18" ht="15.75" customHeight="1" x14ac:dyDescent="0.25">
      <c r="A708" s="18"/>
      <c r="Q708" s="19"/>
      <c r="R708" s="19"/>
    </row>
    <row r="709" spans="1:18" ht="15.75" customHeight="1" x14ac:dyDescent="0.25">
      <c r="A709" s="18"/>
      <c r="Q709" s="19"/>
      <c r="R709" s="19"/>
    </row>
    <row r="710" spans="1:18" ht="15.75" customHeight="1" x14ac:dyDescent="0.25">
      <c r="A710" s="18"/>
      <c r="Q710" s="19"/>
      <c r="R710" s="19"/>
    </row>
    <row r="711" spans="1:18" ht="15.75" customHeight="1" x14ac:dyDescent="0.25">
      <c r="A711" s="18"/>
      <c r="Q711" s="19"/>
      <c r="R711" s="19"/>
    </row>
    <row r="712" spans="1:18" ht="15.75" customHeight="1" x14ac:dyDescent="0.25">
      <c r="A712" s="18"/>
      <c r="Q712" s="19"/>
      <c r="R712" s="19"/>
    </row>
    <row r="713" spans="1:18" ht="15.75" customHeight="1" x14ac:dyDescent="0.25">
      <c r="A713" s="18"/>
      <c r="Q713" s="19"/>
      <c r="R713" s="19"/>
    </row>
    <row r="714" spans="1:18" ht="15.75" customHeight="1" x14ac:dyDescent="0.25">
      <c r="A714" s="18"/>
      <c r="Q714" s="19"/>
      <c r="R714" s="19"/>
    </row>
    <row r="715" spans="1:18" ht="15.75" customHeight="1" x14ac:dyDescent="0.25">
      <c r="A715" s="18"/>
      <c r="Q715" s="19"/>
      <c r="R715" s="19"/>
    </row>
    <row r="716" spans="1:18" ht="15.75" customHeight="1" x14ac:dyDescent="0.25">
      <c r="A716" s="18"/>
      <c r="Q716" s="19"/>
      <c r="R716" s="19"/>
    </row>
    <row r="717" spans="1:18" ht="15.75" customHeight="1" x14ac:dyDescent="0.25">
      <c r="A717" s="18"/>
      <c r="Q717" s="19"/>
      <c r="R717" s="19"/>
    </row>
    <row r="718" spans="1:18" ht="15.75" customHeight="1" x14ac:dyDescent="0.25">
      <c r="A718" s="18"/>
      <c r="Q718" s="19"/>
      <c r="R718" s="19"/>
    </row>
    <row r="719" spans="1:18" ht="15.75" customHeight="1" x14ac:dyDescent="0.25">
      <c r="A719" s="18"/>
      <c r="Q719" s="19"/>
      <c r="R719" s="19"/>
    </row>
    <row r="720" spans="1:18" ht="15.75" customHeight="1" x14ac:dyDescent="0.25">
      <c r="A720" s="18"/>
      <c r="Q720" s="19"/>
      <c r="R720" s="19"/>
    </row>
    <row r="721" spans="1:18" ht="15.75" customHeight="1" x14ac:dyDescent="0.25">
      <c r="A721" s="18"/>
      <c r="Q721" s="19"/>
      <c r="R721" s="19"/>
    </row>
    <row r="722" spans="1:18" ht="15.75" customHeight="1" x14ac:dyDescent="0.25">
      <c r="A722" s="18"/>
      <c r="Q722" s="19"/>
      <c r="R722" s="19"/>
    </row>
    <row r="723" spans="1:18" ht="15.75" customHeight="1" x14ac:dyDescent="0.25">
      <c r="A723" s="18"/>
      <c r="Q723" s="19"/>
      <c r="R723" s="19"/>
    </row>
    <row r="724" spans="1:18" ht="15.75" customHeight="1" x14ac:dyDescent="0.25">
      <c r="A724" s="18"/>
      <c r="Q724" s="19"/>
      <c r="R724" s="19"/>
    </row>
    <row r="725" spans="1:18" ht="15.75" customHeight="1" x14ac:dyDescent="0.25">
      <c r="A725" s="18"/>
      <c r="Q725" s="19"/>
      <c r="R725" s="19"/>
    </row>
    <row r="726" spans="1:18" ht="15.75" customHeight="1" x14ac:dyDescent="0.25">
      <c r="A726" s="18"/>
      <c r="Q726" s="19"/>
      <c r="R726" s="19"/>
    </row>
    <row r="727" spans="1:18" ht="15.75" customHeight="1" x14ac:dyDescent="0.25">
      <c r="A727" s="18"/>
      <c r="Q727" s="19"/>
      <c r="R727" s="19"/>
    </row>
    <row r="728" spans="1:18" ht="15.75" customHeight="1" x14ac:dyDescent="0.25">
      <c r="A728" s="18"/>
      <c r="Q728" s="19"/>
      <c r="R728" s="19"/>
    </row>
    <row r="729" spans="1:18" ht="15.75" customHeight="1" x14ac:dyDescent="0.25">
      <c r="A729" s="18"/>
      <c r="Q729" s="19"/>
      <c r="R729" s="19"/>
    </row>
    <row r="730" spans="1:18" ht="15.75" customHeight="1" x14ac:dyDescent="0.25">
      <c r="A730" s="18"/>
      <c r="Q730" s="19"/>
      <c r="R730" s="19"/>
    </row>
    <row r="731" spans="1:18" ht="15.75" customHeight="1" x14ac:dyDescent="0.25">
      <c r="A731" s="18"/>
      <c r="Q731" s="19"/>
      <c r="R731" s="19"/>
    </row>
    <row r="732" spans="1:18" ht="15.75" customHeight="1" x14ac:dyDescent="0.25">
      <c r="A732" s="18"/>
      <c r="Q732" s="19"/>
      <c r="R732" s="19"/>
    </row>
    <row r="733" spans="1:18" ht="15.75" customHeight="1" x14ac:dyDescent="0.25">
      <c r="A733" s="18"/>
      <c r="Q733" s="19"/>
      <c r="R733" s="19"/>
    </row>
    <row r="734" spans="1:18" ht="15.75" customHeight="1" x14ac:dyDescent="0.25">
      <c r="A734" s="18"/>
      <c r="Q734" s="19"/>
      <c r="R734" s="19"/>
    </row>
    <row r="735" spans="1:18" ht="15.75" customHeight="1" x14ac:dyDescent="0.25">
      <c r="A735" s="18"/>
      <c r="Q735" s="19"/>
      <c r="R735" s="19"/>
    </row>
    <row r="736" spans="1:18" ht="15.75" customHeight="1" x14ac:dyDescent="0.25">
      <c r="A736" s="18"/>
      <c r="Q736" s="19"/>
      <c r="R736" s="19"/>
    </row>
    <row r="737" spans="1:18" ht="15.75" customHeight="1" x14ac:dyDescent="0.25">
      <c r="A737" s="18"/>
      <c r="Q737" s="19"/>
      <c r="R737" s="19"/>
    </row>
    <row r="738" spans="1:18" ht="15.75" customHeight="1" x14ac:dyDescent="0.25">
      <c r="A738" s="18"/>
      <c r="Q738" s="19"/>
      <c r="R738" s="19"/>
    </row>
    <row r="739" spans="1:18" ht="15.75" customHeight="1" x14ac:dyDescent="0.25">
      <c r="A739" s="18"/>
      <c r="Q739" s="19"/>
      <c r="R739" s="19"/>
    </row>
    <row r="740" spans="1:18" ht="15.75" customHeight="1" x14ac:dyDescent="0.25">
      <c r="A740" s="18"/>
      <c r="Q740" s="19"/>
      <c r="R740" s="19"/>
    </row>
    <row r="741" spans="1:18" ht="15.75" customHeight="1" x14ac:dyDescent="0.25">
      <c r="A741" s="18"/>
      <c r="Q741" s="19"/>
      <c r="R741" s="19"/>
    </row>
    <row r="742" spans="1:18" ht="15.75" customHeight="1" x14ac:dyDescent="0.25">
      <c r="A742" s="18"/>
      <c r="Q742" s="19"/>
      <c r="R742" s="19"/>
    </row>
    <row r="743" spans="1:18" ht="15.75" customHeight="1" x14ac:dyDescent="0.25">
      <c r="A743" s="18"/>
      <c r="Q743" s="19"/>
      <c r="R743" s="19"/>
    </row>
    <row r="744" spans="1:18" ht="15.75" customHeight="1" x14ac:dyDescent="0.25">
      <c r="A744" s="18"/>
      <c r="Q744" s="19"/>
      <c r="R744" s="19"/>
    </row>
    <row r="745" spans="1:18" ht="15.75" customHeight="1" x14ac:dyDescent="0.25">
      <c r="A745" s="18"/>
      <c r="Q745" s="19"/>
      <c r="R745" s="19"/>
    </row>
    <row r="746" spans="1:18" ht="15.75" customHeight="1" x14ac:dyDescent="0.25">
      <c r="A746" s="18"/>
      <c r="Q746" s="19"/>
      <c r="R746" s="19"/>
    </row>
    <row r="747" spans="1:18" ht="15.75" customHeight="1" x14ac:dyDescent="0.25">
      <c r="A747" s="18"/>
      <c r="Q747" s="19"/>
      <c r="R747" s="19"/>
    </row>
    <row r="748" spans="1:18" ht="15.75" customHeight="1" x14ac:dyDescent="0.25">
      <c r="A748" s="18"/>
      <c r="Q748" s="19"/>
      <c r="R748" s="19"/>
    </row>
    <row r="749" spans="1:18" ht="15.75" customHeight="1" x14ac:dyDescent="0.25">
      <c r="A749" s="18"/>
      <c r="Q749" s="19"/>
      <c r="R749" s="19"/>
    </row>
    <row r="750" spans="1:18" ht="15.75" customHeight="1" x14ac:dyDescent="0.25">
      <c r="A750" s="18"/>
      <c r="Q750" s="19"/>
      <c r="R750" s="19"/>
    </row>
    <row r="751" spans="1:18" ht="15.75" customHeight="1" x14ac:dyDescent="0.25">
      <c r="A751" s="18"/>
      <c r="Q751" s="19"/>
      <c r="R751" s="19"/>
    </row>
    <row r="752" spans="1:18" ht="15.75" customHeight="1" x14ac:dyDescent="0.25">
      <c r="A752" s="18"/>
      <c r="Q752" s="19"/>
      <c r="R752" s="19"/>
    </row>
    <row r="753" spans="1:18" ht="15.75" customHeight="1" x14ac:dyDescent="0.25">
      <c r="A753" s="18"/>
      <c r="Q753" s="19"/>
      <c r="R753" s="19"/>
    </row>
    <row r="754" spans="1:18" ht="15.75" customHeight="1" x14ac:dyDescent="0.25">
      <c r="A754" s="18"/>
      <c r="Q754" s="19"/>
      <c r="R754" s="19"/>
    </row>
    <row r="755" spans="1:18" ht="15.75" customHeight="1" x14ac:dyDescent="0.25">
      <c r="A755" s="18"/>
      <c r="Q755" s="19"/>
      <c r="R755" s="19"/>
    </row>
    <row r="756" spans="1:18" ht="15.75" customHeight="1" x14ac:dyDescent="0.25">
      <c r="A756" s="18"/>
      <c r="Q756" s="19"/>
      <c r="R756" s="19"/>
    </row>
    <row r="757" spans="1:18" ht="15.75" customHeight="1" x14ac:dyDescent="0.25">
      <c r="A757" s="18"/>
      <c r="Q757" s="19"/>
      <c r="R757" s="19"/>
    </row>
    <row r="758" spans="1:18" ht="15.75" customHeight="1" x14ac:dyDescent="0.25">
      <c r="A758" s="18"/>
      <c r="Q758" s="19"/>
      <c r="R758" s="19"/>
    </row>
    <row r="759" spans="1:18" ht="15.75" customHeight="1" x14ac:dyDescent="0.25">
      <c r="A759" s="18"/>
      <c r="Q759" s="19"/>
      <c r="R759" s="19"/>
    </row>
    <row r="760" spans="1:18" ht="15.75" customHeight="1" x14ac:dyDescent="0.25">
      <c r="A760" s="18"/>
      <c r="Q760" s="19"/>
      <c r="R760" s="19"/>
    </row>
    <row r="761" spans="1:18" ht="15.75" customHeight="1" x14ac:dyDescent="0.25">
      <c r="A761" s="18"/>
      <c r="Q761" s="19"/>
      <c r="R761" s="19"/>
    </row>
    <row r="762" spans="1:18" ht="15.75" customHeight="1" x14ac:dyDescent="0.25">
      <c r="A762" s="18"/>
      <c r="Q762" s="19"/>
      <c r="R762" s="19"/>
    </row>
    <row r="763" spans="1:18" ht="15.75" customHeight="1" x14ac:dyDescent="0.25">
      <c r="A763" s="18"/>
      <c r="Q763" s="19"/>
      <c r="R763" s="19"/>
    </row>
    <row r="764" spans="1:18" ht="15.75" customHeight="1" x14ac:dyDescent="0.25">
      <c r="A764" s="18"/>
      <c r="Q764" s="19"/>
      <c r="R764" s="19"/>
    </row>
    <row r="765" spans="1:18" ht="15.75" customHeight="1" x14ac:dyDescent="0.25">
      <c r="A765" s="18"/>
      <c r="Q765" s="19"/>
      <c r="R765" s="19"/>
    </row>
    <row r="766" spans="1:18" ht="15.75" customHeight="1" x14ac:dyDescent="0.25">
      <c r="A766" s="18"/>
      <c r="Q766" s="19"/>
      <c r="R766" s="19"/>
    </row>
    <row r="767" spans="1:18" ht="15.75" customHeight="1" x14ac:dyDescent="0.25">
      <c r="A767" s="18"/>
      <c r="Q767" s="19"/>
      <c r="R767" s="19"/>
    </row>
    <row r="768" spans="1:18" ht="15.75" customHeight="1" x14ac:dyDescent="0.25">
      <c r="A768" s="18"/>
      <c r="Q768" s="19"/>
      <c r="R768" s="19"/>
    </row>
    <row r="769" spans="1:18" ht="15.75" customHeight="1" x14ac:dyDescent="0.25">
      <c r="A769" s="18"/>
      <c r="Q769" s="19"/>
      <c r="R769" s="19"/>
    </row>
    <row r="770" spans="1:18" ht="15.75" customHeight="1" x14ac:dyDescent="0.25">
      <c r="A770" s="18"/>
      <c r="Q770" s="19"/>
      <c r="R770" s="19"/>
    </row>
    <row r="771" spans="1:18" ht="15.75" customHeight="1" x14ac:dyDescent="0.25">
      <c r="A771" s="18"/>
      <c r="Q771" s="19"/>
      <c r="R771" s="19"/>
    </row>
    <row r="772" spans="1:18" ht="15.75" customHeight="1" x14ac:dyDescent="0.25">
      <c r="A772" s="18"/>
      <c r="Q772" s="19"/>
      <c r="R772" s="19"/>
    </row>
    <row r="773" spans="1:18" ht="15.75" customHeight="1" x14ac:dyDescent="0.25">
      <c r="A773" s="18"/>
      <c r="Q773" s="19"/>
      <c r="R773" s="19"/>
    </row>
    <row r="774" spans="1:18" ht="15.75" customHeight="1" x14ac:dyDescent="0.25">
      <c r="A774" s="18"/>
      <c r="Q774" s="19"/>
      <c r="R774" s="19"/>
    </row>
    <row r="775" spans="1:18" ht="15.75" customHeight="1" x14ac:dyDescent="0.25">
      <c r="A775" s="18"/>
      <c r="Q775" s="19"/>
      <c r="R775" s="19"/>
    </row>
    <row r="776" spans="1:18" ht="15.75" customHeight="1" x14ac:dyDescent="0.25">
      <c r="A776" s="18"/>
      <c r="Q776" s="19"/>
      <c r="R776" s="19"/>
    </row>
    <row r="777" spans="1:18" ht="15.75" customHeight="1" x14ac:dyDescent="0.25">
      <c r="A777" s="18"/>
      <c r="Q777" s="19"/>
      <c r="R777" s="19"/>
    </row>
    <row r="778" spans="1:18" ht="15.75" customHeight="1" x14ac:dyDescent="0.25">
      <c r="A778" s="18"/>
      <c r="Q778" s="19"/>
      <c r="R778" s="19"/>
    </row>
    <row r="779" spans="1:18" ht="15.75" customHeight="1" x14ac:dyDescent="0.25">
      <c r="A779" s="18"/>
      <c r="Q779" s="19"/>
      <c r="R779" s="19"/>
    </row>
    <row r="780" spans="1:18" ht="15.75" customHeight="1" x14ac:dyDescent="0.25">
      <c r="A780" s="18"/>
      <c r="Q780" s="19"/>
      <c r="R780" s="19"/>
    </row>
    <row r="781" spans="1:18" ht="15.75" customHeight="1" x14ac:dyDescent="0.25">
      <c r="A781" s="18"/>
      <c r="Q781" s="19"/>
      <c r="R781" s="19"/>
    </row>
    <row r="782" spans="1:18" ht="15.75" customHeight="1" x14ac:dyDescent="0.25">
      <c r="A782" s="18"/>
      <c r="Q782" s="19"/>
      <c r="R782" s="19"/>
    </row>
    <row r="783" spans="1:18" ht="15.75" customHeight="1" x14ac:dyDescent="0.25">
      <c r="A783" s="18"/>
      <c r="Q783" s="19"/>
      <c r="R783" s="19"/>
    </row>
    <row r="784" spans="1:18" ht="15.75" customHeight="1" x14ac:dyDescent="0.25">
      <c r="A784" s="18"/>
      <c r="Q784" s="19"/>
      <c r="R784" s="19"/>
    </row>
    <row r="785" spans="1:18" ht="15.75" customHeight="1" x14ac:dyDescent="0.25">
      <c r="A785" s="18"/>
      <c r="Q785" s="19"/>
      <c r="R785" s="19"/>
    </row>
    <row r="786" spans="1:18" ht="15.75" customHeight="1" x14ac:dyDescent="0.25">
      <c r="A786" s="18"/>
      <c r="Q786" s="19"/>
      <c r="R786" s="19"/>
    </row>
    <row r="787" spans="1:18" ht="15.75" customHeight="1" x14ac:dyDescent="0.25">
      <c r="A787" s="18"/>
      <c r="Q787" s="19"/>
      <c r="R787" s="19"/>
    </row>
    <row r="788" spans="1:18" ht="15.75" customHeight="1" x14ac:dyDescent="0.25">
      <c r="A788" s="18"/>
      <c r="Q788" s="19"/>
      <c r="R788" s="19"/>
    </row>
    <row r="789" spans="1:18" ht="15.75" customHeight="1" x14ac:dyDescent="0.25">
      <c r="A789" s="18"/>
      <c r="Q789" s="19"/>
      <c r="R789" s="19"/>
    </row>
    <row r="790" spans="1:18" ht="15.75" customHeight="1" x14ac:dyDescent="0.25">
      <c r="A790" s="18"/>
      <c r="Q790" s="19"/>
      <c r="R790" s="19"/>
    </row>
    <row r="791" spans="1:18" ht="15.75" customHeight="1" x14ac:dyDescent="0.25">
      <c r="A791" s="18"/>
      <c r="Q791" s="19"/>
      <c r="R791" s="19"/>
    </row>
    <row r="792" spans="1:18" ht="15.75" customHeight="1" x14ac:dyDescent="0.25">
      <c r="A792" s="18"/>
      <c r="Q792" s="19"/>
      <c r="R792" s="19"/>
    </row>
    <row r="793" spans="1:18" ht="15.75" customHeight="1" x14ac:dyDescent="0.25">
      <c r="A793" s="18"/>
      <c r="Q793" s="19"/>
      <c r="R793" s="19"/>
    </row>
    <row r="794" spans="1:18" ht="15.75" customHeight="1" x14ac:dyDescent="0.25">
      <c r="A794" s="18"/>
      <c r="Q794" s="19"/>
      <c r="R794" s="19"/>
    </row>
    <row r="795" spans="1:18" ht="15.75" customHeight="1" x14ac:dyDescent="0.25">
      <c r="A795" s="18"/>
      <c r="Q795" s="19"/>
      <c r="R795" s="19"/>
    </row>
    <row r="796" spans="1:18" ht="15.75" customHeight="1" x14ac:dyDescent="0.25">
      <c r="A796" s="18"/>
      <c r="Q796" s="19"/>
      <c r="R796" s="19"/>
    </row>
    <row r="797" spans="1:18" ht="15.75" customHeight="1" x14ac:dyDescent="0.25">
      <c r="A797" s="18"/>
      <c r="Q797" s="19"/>
      <c r="R797" s="19"/>
    </row>
    <row r="798" spans="1:18" ht="15.75" customHeight="1" x14ac:dyDescent="0.25">
      <c r="A798" s="18"/>
      <c r="Q798" s="19"/>
      <c r="R798" s="19"/>
    </row>
    <row r="799" spans="1:18" ht="15.75" customHeight="1" x14ac:dyDescent="0.25">
      <c r="A799" s="18"/>
      <c r="Q799" s="19"/>
      <c r="R799" s="19"/>
    </row>
    <row r="800" spans="1:18" ht="15.75" customHeight="1" x14ac:dyDescent="0.25">
      <c r="A800" s="18"/>
      <c r="Q800" s="19"/>
      <c r="R800" s="19"/>
    </row>
    <row r="801" spans="1:18" ht="15.75" customHeight="1" x14ac:dyDescent="0.25">
      <c r="A801" s="18"/>
      <c r="Q801" s="19"/>
      <c r="R801" s="19"/>
    </row>
    <row r="802" spans="1:18" ht="15.75" customHeight="1" x14ac:dyDescent="0.25">
      <c r="A802" s="18"/>
      <c r="Q802" s="19"/>
      <c r="R802" s="19"/>
    </row>
    <row r="803" spans="1:18" ht="15.75" customHeight="1" x14ac:dyDescent="0.25">
      <c r="A803" s="18"/>
      <c r="Q803" s="19"/>
      <c r="R803" s="19"/>
    </row>
    <row r="804" spans="1:18" ht="15.75" customHeight="1" x14ac:dyDescent="0.25">
      <c r="A804" s="18"/>
      <c r="Q804" s="19"/>
      <c r="R804" s="19"/>
    </row>
    <row r="805" spans="1:18" ht="15.75" customHeight="1" x14ac:dyDescent="0.25">
      <c r="A805" s="18"/>
      <c r="Q805" s="19"/>
      <c r="R805" s="19"/>
    </row>
    <row r="806" spans="1:18" ht="15.75" customHeight="1" x14ac:dyDescent="0.25">
      <c r="A806" s="18"/>
      <c r="Q806" s="19"/>
      <c r="R806" s="19"/>
    </row>
    <row r="807" spans="1:18" ht="15.75" customHeight="1" x14ac:dyDescent="0.25">
      <c r="A807" s="18"/>
      <c r="Q807" s="19"/>
      <c r="R807" s="19"/>
    </row>
    <row r="808" spans="1:18" ht="15.75" customHeight="1" x14ac:dyDescent="0.25">
      <c r="A808" s="18"/>
      <c r="Q808" s="19"/>
      <c r="R808" s="19"/>
    </row>
    <row r="809" spans="1:18" ht="15.75" customHeight="1" x14ac:dyDescent="0.25">
      <c r="A809" s="18"/>
      <c r="Q809" s="19"/>
      <c r="R809" s="19"/>
    </row>
    <row r="810" spans="1:18" ht="15.75" customHeight="1" x14ac:dyDescent="0.25">
      <c r="A810" s="18"/>
      <c r="Q810" s="19"/>
      <c r="R810" s="19"/>
    </row>
    <row r="811" spans="1:18" ht="15.75" customHeight="1" x14ac:dyDescent="0.25">
      <c r="A811" s="18"/>
      <c r="Q811" s="19"/>
      <c r="R811" s="19"/>
    </row>
    <row r="812" spans="1:18" ht="15.75" customHeight="1" x14ac:dyDescent="0.25">
      <c r="A812" s="18"/>
      <c r="Q812" s="19"/>
      <c r="R812" s="19"/>
    </row>
    <row r="813" spans="1:18" ht="15.75" customHeight="1" x14ac:dyDescent="0.25">
      <c r="A813" s="18"/>
      <c r="Q813" s="19"/>
      <c r="R813" s="19"/>
    </row>
    <row r="814" spans="1:18" ht="15.75" customHeight="1" x14ac:dyDescent="0.25">
      <c r="A814" s="18"/>
      <c r="Q814" s="19"/>
      <c r="R814" s="19"/>
    </row>
    <row r="815" spans="1:18" ht="15.75" customHeight="1" x14ac:dyDescent="0.25">
      <c r="A815" s="18"/>
      <c r="Q815" s="19"/>
      <c r="R815" s="19"/>
    </row>
    <row r="816" spans="1:18" ht="15.75" customHeight="1" x14ac:dyDescent="0.25">
      <c r="A816" s="18"/>
      <c r="Q816" s="19"/>
      <c r="R816" s="19"/>
    </row>
    <row r="817" spans="1:18" ht="15.75" customHeight="1" x14ac:dyDescent="0.25">
      <c r="A817" s="18"/>
      <c r="Q817" s="19"/>
      <c r="R817" s="19"/>
    </row>
    <row r="818" spans="1:18" ht="15.75" customHeight="1" x14ac:dyDescent="0.25">
      <c r="A818" s="18"/>
      <c r="Q818" s="19"/>
      <c r="R818" s="19"/>
    </row>
    <row r="819" spans="1:18" ht="15.75" customHeight="1" x14ac:dyDescent="0.25">
      <c r="A819" s="18"/>
      <c r="Q819" s="19"/>
      <c r="R819" s="19"/>
    </row>
    <row r="820" spans="1:18" ht="15.75" customHeight="1" x14ac:dyDescent="0.25">
      <c r="A820" s="18"/>
      <c r="Q820" s="19"/>
      <c r="R820" s="19"/>
    </row>
    <row r="821" spans="1:18" ht="15.75" customHeight="1" x14ac:dyDescent="0.25">
      <c r="A821" s="18"/>
      <c r="Q821" s="19"/>
      <c r="R821" s="19"/>
    </row>
    <row r="822" spans="1:18" ht="15.75" customHeight="1" x14ac:dyDescent="0.25">
      <c r="A822" s="18"/>
      <c r="Q822" s="19"/>
      <c r="R822" s="19"/>
    </row>
    <row r="823" spans="1:18" ht="15.75" customHeight="1" x14ac:dyDescent="0.25">
      <c r="A823" s="18"/>
      <c r="Q823" s="19"/>
      <c r="R823" s="19"/>
    </row>
    <row r="824" spans="1:18" ht="15.75" customHeight="1" x14ac:dyDescent="0.25">
      <c r="A824" s="18"/>
      <c r="Q824" s="19"/>
      <c r="R824" s="19"/>
    </row>
    <row r="825" spans="1:18" ht="15.75" customHeight="1" x14ac:dyDescent="0.25">
      <c r="A825" s="18"/>
      <c r="Q825" s="19"/>
      <c r="R825" s="19"/>
    </row>
    <row r="826" spans="1:18" ht="15.75" customHeight="1" x14ac:dyDescent="0.25">
      <c r="A826" s="18"/>
      <c r="Q826" s="19"/>
      <c r="R826" s="19"/>
    </row>
    <row r="827" spans="1:18" ht="15.75" customHeight="1" x14ac:dyDescent="0.25">
      <c r="A827" s="18"/>
      <c r="Q827" s="19"/>
      <c r="R827" s="19"/>
    </row>
    <row r="828" spans="1:18" ht="15.75" customHeight="1" x14ac:dyDescent="0.25">
      <c r="A828" s="18"/>
      <c r="Q828" s="19"/>
      <c r="R828" s="19"/>
    </row>
    <row r="829" spans="1:18" ht="15.75" customHeight="1" x14ac:dyDescent="0.25">
      <c r="A829" s="18"/>
      <c r="Q829" s="19"/>
      <c r="R829" s="19"/>
    </row>
    <row r="830" spans="1:18" ht="15.75" customHeight="1" x14ac:dyDescent="0.25">
      <c r="A830" s="18"/>
      <c r="Q830" s="19"/>
      <c r="R830" s="19"/>
    </row>
    <row r="831" spans="1:18" ht="15.75" customHeight="1" x14ac:dyDescent="0.25">
      <c r="A831" s="18"/>
      <c r="Q831" s="19"/>
      <c r="R831" s="19"/>
    </row>
    <row r="832" spans="1:18" ht="15.75" customHeight="1" x14ac:dyDescent="0.25">
      <c r="A832" s="18"/>
      <c r="Q832" s="19"/>
      <c r="R832" s="19"/>
    </row>
    <row r="833" spans="1:18" ht="15.75" customHeight="1" x14ac:dyDescent="0.25">
      <c r="A833" s="18"/>
      <c r="Q833" s="19"/>
      <c r="R833" s="19"/>
    </row>
    <row r="834" spans="1:18" ht="15.75" customHeight="1" x14ac:dyDescent="0.25">
      <c r="A834" s="18"/>
      <c r="Q834" s="19"/>
      <c r="R834" s="19"/>
    </row>
    <row r="835" spans="1:18" ht="15.75" customHeight="1" x14ac:dyDescent="0.25">
      <c r="A835" s="18"/>
      <c r="Q835" s="19"/>
      <c r="R835" s="19"/>
    </row>
    <row r="836" spans="1:18" ht="15.75" customHeight="1" x14ac:dyDescent="0.25">
      <c r="A836" s="18"/>
      <c r="Q836" s="19"/>
      <c r="R836" s="19"/>
    </row>
    <row r="837" spans="1:18" ht="15.75" customHeight="1" x14ac:dyDescent="0.25">
      <c r="A837" s="18"/>
      <c r="Q837" s="19"/>
      <c r="R837" s="19"/>
    </row>
    <row r="838" spans="1:18" ht="15.75" customHeight="1" x14ac:dyDescent="0.25">
      <c r="A838" s="18"/>
      <c r="Q838" s="19"/>
      <c r="R838" s="19"/>
    </row>
    <row r="839" spans="1:18" ht="15.75" customHeight="1" x14ac:dyDescent="0.25">
      <c r="A839" s="18"/>
      <c r="Q839" s="19"/>
      <c r="R839" s="19"/>
    </row>
    <row r="840" spans="1:18" ht="15.75" customHeight="1" x14ac:dyDescent="0.25">
      <c r="A840" s="18"/>
      <c r="Q840" s="19"/>
      <c r="R840" s="19"/>
    </row>
    <row r="841" spans="1:18" ht="15.75" customHeight="1" x14ac:dyDescent="0.25">
      <c r="A841" s="18"/>
      <c r="Q841" s="19"/>
      <c r="R841" s="19"/>
    </row>
    <row r="842" spans="1:18" ht="15.75" customHeight="1" x14ac:dyDescent="0.25">
      <c r="A842" s="18"/>
      <c r="Q842" s="19"/>
      <c r="R842" s="19"/>
    </row>
    <row r="843" spans="1:18" ht="15.75" customHeight="1" x14ac:dyDescent="0.25">
      <c r="A843" s="18"/>
      <c r="Q843" s="19"/>
      <c r="R843" s="19"/>
    </row>
    <row r="844" spans="1:18" ht="15.75" customHeight="1" x14ac:dyDescent="0.25">
      <c r="A844" s="18"/>
      <c r="Q844" s="19"/>
      <c r="R844" s="19"/>
    </row>
    <row r="845" spans="1:18" ht="15.75" customHeight="1" x14ac:dyDescent="0.25">
      <c r="A845" s="18"/>
      <c r="Q845" s="19"/>
      <c r="R845" s="19"/>
    </row>
    <row r="846" spans="1:18" ht="15.75" customHeight="1" x14ac:dyDescent="0.25">
      <c r="A846" s="18"/>
      <c r="Q846" s="19"/>
      <c r="R846" s="19"/>
    </row>
    <row r="847" spans="1:18" ht="15.75" customHeight="1" x14ac:dyDescent="0.25">
      <c r="A847" s="18"/>
      <c r="Q847" s="19"/>
      <c r="R847" s="19"/>
    </row>
    <row r="848" spans="1:18" ht="15.75" customHeight="1" x14ac:dyDescent="0.25">
      <c r="A848" s="18"/>
      <c r="Q848" s="19"/>
      <c r="R848" s="19"/>
    </row>
    <row r="849" spans="1:18" ht="15.75" customHeight="1" x14ac:dyDescent="0.25">
      <c r="A849" s="18"/>
      <c r="Q849" s="19"/>
      <c r="R849" s="19"/>
    </row>
    <row r="850" spans="1:18" ht="15.75" customHeight="1" x14ac:dyDescent="0.25">
      <c r="A850" s="18"/>
      <c r="Q850" s="19"/>
      <c r="R850" s="19"/>
    </row>
    <row r="851" spans="1:18" ht="15.75" customHeight="1" x14ac:dyDescent="0.25">
      <c r="A851" s="18"/>
      <c r="Q851" s="19"/>
      <c r="R851" s="19"/>
    </row>
    <row r="852" spans="1:18" ht="15.75" customHeight="1" x14ac:dyDescent="0.25">
      <c r="A852" s="18"/>
      <c r="Q852" s="19"/>
      <c r="R852" s="19"/>
    </row>
    <row r="853" spans="1:18" ht="15.75" customHeight="1" x14ac:dyDescent="0.25">
      <c r="A853" s="18"/>
      <c r="Q853" s="19"/>
      <c r="R853" s="19"/>
    </row>
    <row r="854" spans="1:18" ht="15.75" customHeight="1" x14ac:dyDescent="0.25">
      <c r="A854" s="18"/>
      <c r="Q854" s="19"/>
      <c r="R854" s="19"/>
    </row>
    <row r="855" spans="1:18" ht="15.75" customHeight="1" x14ac:dyDescent="0.25">
      <c r="A855" s="18"/>
      <c r="Q855" s="19"/>
      <c r="R855" s="19"/>
    </row>
    <row r="856" spans="1:18" ht="15.75" customHeight="1" x14ac:dyDescent="0.25">
      <c r="A856" s="18"/>
      <c r="Q856" s="19"/>
      <c r="R856" s="19"/>
    </row>
    <row r="857" spans="1:18" ht="15.75" customHeight="1" x14ac:dyDescent="0.25">
      <c r="A857" s="18"/>
      <c r="Q857" s="19"/>
      <c r="R857" s="19"/>
    </row>
    <row r="858" spans="1:18" ht="15.75" customHeight="1" x14ac:dyDescent="0.25">
      <c r="A858" s="18"/>
      <c r="Q858" s="19"/>
      <c r="R858" s="19"/>
    </row>
    <row r="859" spans="1:18" ht="15.75" customHeight="1" x14ac:dyDescent="0.25">
      <c r="A859" s="18"/>
      <c r="Q859" s="19"/>
      <c r="R859" s="19"/>
    </row>
    <row r="860" spans="1:18" ht="15.75" customHeight="1" x14ac:dyDescent="0.25">
      <c r="A860" s="18"/>
      <c r="Q860" s="19"/>
      <c r="R860" s="19"/>
    </row>
    <row r="861" spans="1:18" ht="15.75" customHeight="1" x14ac:dyDescent="0.25">
      <c r="A861" s="18"/>
      <c r="Q861" s="19"/>
      <c r="R861" s="19"/>
    </row>
    <row r="862" spans="1:18" ht="15.75" customHeight="1" x14ac:dyDescent="0.25">
      <c r="A862" s="18"/>
      <c r="Q862" s="19"/>
      <c r="R862" s="19"/>
    </row>
    <row r="863" spans="1:18" ht="15.75" customHeight="1" x14ac:dyDescent="0.25">
      <c r="A863" s="18"/>
      <c r="Q863" s="19"/>
      <c r="R863" s="19"/>
    </row>
    <row r="864" spans="1:18" ht="15.75" customHeight="1" x14ac:dyDescent="0.25">
      <c r="A864" s="18"/>
      <c r="Q864" s="19"/>
      <c r="R864" s="19"/>
    </row>
    <row r="865" spans="1:18" ht="15.75" customHeight="1" x14ac:dyDescent="0.25">
      <c r="A865" s="18"/>
      <c r="Q865" s="19"/>
      <c r="R865" s="19"/>
    </row>
    <row r="866" spans="1:18" ht="15.75" customHeight="1" x14ac:dyDescent="0.25">
      <c r="A866" s="18"/>
      <c r="Q866" s="19"/>
      <c r="R866" s="19"/>
    </row>
    <row r="867" spans="1:18" ht="15.75" customHeight="1" x14ac:dyDescent="0.25">
      <c r="A867" s="18"/>
      <c r="Q867" s="19"/>
      <c r="R867" s="19"/>
    </row>
    <row r="868" spans="1:18" ht="15.75" customHeight="1" x14ac:dyDescent="0.25">
      <c r="A868" s="18"/>
      <c r="Q868" s="19"/>
      <c r="R868" s="19"/>
    </row>
    <row r="869" spans="1:18" ht="15.75" customHeight="1" x14ac:dyDescent="0.25">
      <c r="A869" s="18"/>
      <c r="Q869" s="19"/>
      <c r="R869" s="19"/>
    </row>
    <row r="870" spans="1:18" ht="15.75" customHeight="1" x14ac:dyDescent="0.25">
      <c r="A870" s="18"/>
      <c r="Q870" s="19"/>
      <c r="R870" s="19"/>
    </row>
    <row r="871" spans="1:18" ht="15.75" customHeight="1" x14ac:dyDescent="0.25">
      <c r="A871" s="18"/>
      <c r="Q871" s="19"/>
      <c r="R871" s="19"/>
    </row>
    <row r="872" spans="1:18" ht="15.75" customHeight="1" x14ac:dyDescent="0.25">
      <c r="A872" s="18"/>
      <c r="Q872" s="19"/>
      <c r="R872" s="19"/>
    </row>
    <row r="873" spans="1:18" ht="15.75" customHeight="1" x14ac:dyDescent="0.25">
      <c r="A873" s="18"/>
      <c r="Q873" s="19"/>
      <c r="R873" s="19"/>
    </row>
    <row r="874" spans="1:18" ht="15.75" customHeight="1" x14ac:dyDescent="0.25">
      <c r="A874" s="18"/>
      <c r="Q874" s="19"/>
      <c r="R874" s="19"/>
    </row>
    <row r="875" spans="1:18" ht="15.75" customHeight="1" x14ac:dyDescent="0.25">
      <c r="A875" s="18"/>
      <c r="Q875" s="19"/>
      <c r="R875" s="19"/>
    </row>
    <row r="876" spans="1:18" ht="15.75" customHeight="1" x14ac:dyDescent="0.25">
      <c r="A876" s="18"/>
      <c r="Q876" s="19"/>
      <c r="R876" s="19"/>
    </row>
    <row r="877" spans="1:18" ht="15.75" customHeight="1" x14ac:dyDescent="0.25">
      <c r="A877" s="18"/>
      <c r="Q877" s="19"/>
      <c r="R877" s="19"/>
    </row>
    <row r="878" spans="1:18" ht="15.75" customHeight="1" x14ac:dyDescent="0.25">
      <c r="A878" s="18"/>
      <c r="Q878" s="19"/>
      <c r="R878" s="19"/>
    </row>
    <row r="879" spans="1:18" ht="15.75" customHeight="1" x14ac:dyDescent="0.25">
      <c r="A879" s="18"/>
      <c r="Q879" s="19"/>
      <c r="R879" s="19"/>
    </row>
    <row r="880" spans="1:18" ht="15.75" customHeight="1" x14ac:dyDescent="0.25">
      <c r="A880" s="18"/>
      <c r="Q880" s="19"/>
      <c r="R880" s="19"/>
    </row>
    <row r="881" spans="1:18" ht="15.75" customHeight="1" x14ac:dyDescent="0.25">
      <c r="A881" s="18"/>
      <c r="Q881" s="19"/>
      <c r="R881" s="19"/>
    </row>
    <row r="882" spans="1:18" ht="15.75" customHeight="1" x14ac:dyDescent="0.25">
      <c r="A882" s="18"/>
      <c r="Q882" s="19"/>
      <c r="R882" s="19"/>
    </row>
    <row r="883" spans="1:18" ht="15.75" customHeight="1" x14ac:dyDescent="0.25">
      <c r="A883" s="18"/>
      <c r="Q883" s="19"/>
      <c r="R883" s="19"/>
    </row>
    <row r="884" spans="1:18" ht="15.75" customHeight="1" x14ac:dyDescent="0.25">
      <c r="A884" s="18"/>
      <c r="Q884" s="19"/>
      <c r="R884" s="19"/>
    </row>
    <row r="885" spans="1:18" ht="15.75" customHeight="1" x14ac:dyDescent="0.25">
      <c r="A885" s="18"/>
      <c r="Q885" s="19"/>
      <c r="R885" s="19"/>
    </row>
    <row r="886" spans="1:18" ht="15.75" customHeight="1" x14ac:dyDescent="0.25">
      <c r="A886" s="18"/>
      <c r="Q886" s="19"/>
      <c r="R886" s="19"/>
    </row>
    <row r="887" spans="1:18" ht="15.75" customHeight="1" x14ac:dyDescent="0.25">
      <c r="A887" s="18"/>
      <c r="Q887" s="19"/>
      <c r="R887" s="19"/>
    </row>
    <row r="888" spans="1:18" ht="15.75" customHeight="1" x14ac:dyDescent="0.25">
      <c r="A888" s="18"/>
      <c r="Q888" s="19"/>
      <c r="R888" s="19"/>
    </row>
    <row r="889" spans="1:18" ht="15.75" customHeight="1" x14ac:dyDescent="0.25">
      <c r="A889" s="18"/>
      <c r="Q889" s="19"/>
      <c r="R889" s="19"/>
    </row>
    <row r="890" spans="1:18" ht="15.75" customHeight="1" x14ac:dyDescent="0.25">
      <c r="A890" s="18"/>
      <c r="Q890" s="19"/>
      <c r="R890" s="19"/>
    </row>
    <row r="891" spans="1:18" ht="15.75" customHeight="1" x14ac:dyDescent="0.25">
      <c r="A891" s="18"/>
      <c r="Q891" s="19"/>
      <c r="R891" s="19"/>
    </row>
    <row r="892" spans="1:18" ht="15.75" customHeight="1" x14ac:dyDescent="0.25">
      <c r="A892" s="18"/>
      <c r="Q892" s="19"/>
      <c r="R892" s="19"/>
    </row>
    <row r="893" spans="1:18" ht="15.75" customHeight="1" x14ac:dyDescent="0.25">
      <c r="A893" s="18"/>
      <c r="Q893" s="19"/>
      <c r="R893" s="19"/>
    </row>
    <row r="894" spans="1:18" ht="15.75" customHeight="1" x14ac:dyDescent="0.25">
      <c r="A894" s="18"/>
      <c r="Q894" s="19"/>
      <c r="R894" s="19"/>
    </row>
    <row r="895" spans="1:18" ht="15.75" customHeight="1" x14ac:dyDescent="0.25">
      <c r="A895" s="18"/>
      <c r="Q895" s="19"/>
      <c r="R895" s="19"/>
    </row>
    <row r="896" spans="1:18" ht="15.75" customHeight="1" x14ac:dyDescent="0.25">
      <c r="A896" s="18"/>
      <c r="Q896" s="19"/>
      <c r="R896" s="19"/>
    </row>
    <row r="897" spans="1:18" ht="15.75" customHeight="1" x14ac:dyDescent="0.25">
      <c r="A897" s="18"/>
      <c r="Q897" s="19"/>
      <c r="R897" s="19"/>
    </row>
    <row r="898" spans="1:18" ht="15.75" customHeight="1" x14ac:dyDescent="0.25">
      <c r="A898" s="18"/>
      <c r="Q898" s="19"/>
      <c r="R898" s="19"/>
    </row>
    <row r="899" spans="1:18" ht="15.75" customHeight="1" x14ac:dyDescent="0.25">
      <c r="A899" s="18"/>
      <c r="Q899" s="19"/>
      <c r="R899" s="19"/>
    </row>
    <row r="900" spans="1:18" ht="15.75" customHeight="1" x14ac:dyDescent="0.25">
      <c r="A900" s="18"/>
      <c r="Q900" s="19"/>
      <c r="R900" s="19"/>
    </row>
    <row r="901" spans="1:18" ht="15.75" customHeight="1" x14ac:dyDescent="0.25">
      <c r="A901" s="18"/>
      <c r="Q901" s="19"/>
      <c r="R901" s="19"/>
    </row>
    <row r="902" spans="1:18" ht="15.75" customHeight="1" x14ac:dyDescent="0.25">
      <c r="A902" s="18"/>
      <c r="Q902" s="19"/>
      <c r="R902" s="19"/>
    </row>
    <row r="903" spans="1:18" ht="15.75" customHeight="1" x14ac:dyDescent="0.25">
      <c r="A903" s="18"/>
      <c r="Q903" s="19"/>
      <c r="R903" s="19"/>
    </row>
    <row r="904" spans="1:18" ht="15.75" customHeight="1" x14ac:dyDescent="0.25">
      <c r="A904" s="18"/>
      <c r="Q904" s="19"/>
      <c r="R904" s="19"/>
    </row>
    <row r="905" spans="1:18" ht="15.75" customHeight="1" x14ac:dyDescent="0.25">
      <c r="A905" s="18"/>
      <c r="Q905" s="19"/>
      <c r="R905" s="19"/>
    </row>
    <row r="906" spans="1:18" ht="15.75" customHeight="1" x14ac:dyDescent="0.25">
      <c r="A906" s="18"/>
      <c r="Q906" s="19"/>
      <c r="R906" s="19"/>
    </row>
    <row r="907" spans="1:18" ht="15.75" customHeight="1" x14ac:dyDescent="0.25">
      <c r="A907" s="18"/>
      <c r="Q907" s="19"/>
      <c r="R907" s="19"/>
    </row>
    <row r="908" spans="1:18" ht="15.75" customHeight="1" x14ac:dyDescent="0.25">
      <c r="A908" s="18"/>
      <c r="Q908" s="19"/>
      <c r="R908" s="19"/>
    </row>
    <row r="909" spans="1:18" ht="15.75" customHeight="1" x14ac:dyDescent="0.25">
      <c r="A909" s="18"/>
      <c r="Q909" s="19"/>
      <c r="R909" s="19"/>
    </row>
    <row r="910" spans="1:18" ht="15.75" customHeight="1" x14ac:dyDescent="0.25">
      <c r="A910" s="18"/>
      <c r="Q910" s="19"/>
      <c r="R910" s="19"/>
    </row>
    <row r="911" spans="1:18" ht="15.75" customHeight="1" x14ac:dyDescent="0.25">
      <c r="A911" s="18"/>
      <c r="Q911" s="19"/>
      <c r="R911" s="19"/>
    </row>
    <row r="912" spans="1:18" ht="15.75" customHeight="1" x14ac:dyDescent="0.25">
      <c r="A912" s="18"/>
      <c r="Q912" s="19"/>
      <c r="R912" s="19"/>
    </row>
    <row r="913" spans="1:18" ht="15.75" customHeight="1" x14ac:dyDescent="0.25">
      <c r="A913" s="18"/>
      <c r="Q913" s="19"/>
      <c r="R913" s="19"/>
    </row>
    <row r="914" spans="1:18" ht="15.75" customHeight="1" x14ac:dyDescent="0.25">
      <c r="A914" s="18"/>
      <c r="Q914" s="19"/>
      <c r="R914" s="19"/>
    </row>
    <row r="915" spans="1:18" ht="15.75" customHeight="1" x14ac:dyDescent="0.25">
      <c r="A915" s="18"/>
      <c r="Q915" s="19"/>
      <c r="R915" s="19"/>
    </row>
    <row r="916" spans="1:18" ht="15.75" customHeight="1" x14ac:dyDescent="0.25">
      <c r="A916" s="18"/>
      <c r="Q916" s="19"/>
      <c r="R916" s="19"/>
    </row>
    <row r="917" spans="1:18" ht="15.75" customHeight="1" x14ac:dyDescent="0.25">
      <c r="A917" s="18"/>
      <c r="Q917" s="19"/>
      <c r="R917" s="19"/>
    </row>
    <row r="918" spans="1:18" ht="15.75" customHeight="1" x14ac:dyDescent="0.25">
      <c r="A918" s="18"/>
      <c r="Q918" s="19"/>
      <c r="R918" s="19"/>
    </row>
    <row r="919" spans="1:18" ht="15.75" customHeight="1" x14ac:dyDescent="0.25">
      <c r="A919" s="18"/>
      <c r="Q919" s="19"/>
      <c r="R919" s="19"/>
    </row>
    <row r="920" spans="1:18" ht="15.75" customHeight="1" x14ac:dyDescent="0.25">
      <c r="A920" s="18"/>
      <c r="Q920" s="19"/>
      <c r="R920" s="19"/>
    </row>
    <row r="921" spans="1:18" ht="15.75" customHeight="1" x14ac:dyDescent="0.25">
      <c r="A921" s="18"/>
      <c r="Q921" s="19"/>
      <c r="R921" s="19"/>
    </row>
    <row r="922" spans="1:18" ht="15.75" customHeight="1" x14ac:dyDescent="0.25">
      <c r="A922" s="18"/>
      <c r="Q922" s="19"/>
      <c r="R922" s="19"/>
    </row>
    <row r="923" spans="1:18" ht="15.75" customHeight="1" x14ac:dyDescent="0.25">
      <c r="A923" s="18"/>
      <c r="Q923" s="19"/>
      <c r="R923" s="19"/>
    </row>
    <row r="924" spans="1:18" ht="15.75" customHeight="1" x14ac:dyDescent="0.25">
      <c r="A924" s="18"/>
      <c r="Q924" s="19"/>
      <c r="R924" s="19"/>
    </row>
    <row r="925" spans="1:18" ht="15.75" customHeight="1" x14ac:dyDescent="0.25">
      <c r="A925" s="18"/>
      <c r="Q925" s="19"/>
      <c r="R925" s="19"/>
    </row>
    <row r="926" spans="1:18" ht="15.75" customHeight="1" x14ac:dyDescent="0.25">
      <c r="A926" s="18"/>
      <c r="Q926" s="19"/>
      <c r="R926" s="19"/>
    </row>
    <row r="927" spans="1:18" ht="15.75" customHeight="1" x14ac:dyDescent="0.25">
      <c r="A927" s="18"/>
      <c r="Q927" s="19"/>
      <c r="R927" s="19"/>
    </row>
    <row r="928" spans="1:18" ht="15.75" customHeight="1" x14ac:dyDescent="0.25">
      <c r="A928" s="18"/>
      <c r="Q928" s="19"/>
      <c r="R928" s="19"/>
    </row>
    <row r="929" spans="1:18" ht="15.75" customHeight="1" x14ac:dyDescent="0.25">
      <c r="A929" s="18"/>
      <c r="Q929" s="19"/>
      <c r="R929" s="19"/>
    </row>
    <row r="930" spans="1:18" ht="15.75" customHeight="1" x14ac:dyDescent="0.25">
      <c r="A930" s="18"/>
      <c r="Q930" s="19"/>
      <c r="R930" s="19"/>
    </row>
    <row r="931" spans="1:18" ht="15.75" customHeight="1" x14ac:dyDescent="0.25">
      <c r="A931" s="18"/>
      <c r="Q931" s="19"/>
      <c r="R931" s="19"/>
    </row>
    <row r="932" spans="1:18" ht="15.75" customHeight="1" x14ac:dyDescent="0.25">
      <c r="A932" s="18"/>
      <c r="Q932" s="19"/>
      <c r="R932" s="19"/>
    </row>
    <row r="933" spans="1:18" ht="15.75" customHeight="1" x14ac:dyDescent="0.25">
      <c r="A933" s="18"/>
      <c r="Q933" s="19"/>
      <c r="R933" s="19"/>
    </row>
    <row r="934" spans="1:18" ht="15.75" customHeight="1" x14ac:dyDescent="0.25">
      <c r="A934" s="18"/>
      <c r="Q934" s="19"/>
      <c r="R934" s="19"/>
    </row>
    <row r="935" spans="1:18" ht="15.75" customHeight="1" x14ac:dyDescent="0.25">
      <c r="A935" s="18"/>
      <c r="Q935" s="19"/>
      <c r="R935" s="19"/>
    </row>
    <row r="936" spans="1:18" ht="15.75" customHeight="1" x14ac:dyDescent="0.25">
      <c r="A936" s="18"/>
      <c r="Q936" s="19"/>
      <c r="R936" s="19"/>
    </row>
    <row r="937" spans="1:18" ht="15.75" customHeight="1" x14ac:dyDescent="0.25">
      <c r="A937" s="18"/>
      <c r="Q937" s="19"/>
      <c r="R937" s="19"/>
    </row>
    <row r="938" spans="1:18" ht="15.75" customHeight="1" x14ac:dyDescent="0.25">
      <c r="A938" s="18"/>
      <c r="Q938" s="19"/>
      <c r="R938" s="19"/>
    </row>
    <row r="939" spans="1:18" ht="15.75" customHeight="1" x14ac:dyDescent="0.25">
      <c r="A939" s="18"/>
      <c r="Q939" s="19"/>
      <c r="R939" s="19"/>
    </row>
    <row r="940" spans="1:18" ht="15.75" customHeight="1" x14ac:dyDescent="0.25">
      <c r="A940" s="18"/>
      <c r="Q940" s="19"/>
      <c r="R940" s="19"/>
    </row>
    <row r="941" spans="1:18" ht="15.75" customHeight="1" x14ac:dyDescent="0.25">
      <c r="A941" s="18"/>
      <c r="Q941" s="19"/>
      <c r="R941" s="19"/>
    </row>
    <row r="942" spans="1:18" ht="15.75" customHeight="1" x14ac:dyDescent="0.25">
      <c r="A942" s="18"/>
      <c r="Q942" s="19"/>
      <c r="R942" s="19"/>
    </row>
    <row r="943" spans="1:18" ht="15.75" customHeight="1" x14ac:dyDescent="0.25">
      <c r="A943" s="18"/>
      <c r="Q943" s="19"/>
      <c r="R943" s="19"/>
    </row>
    <row r="944" spans="1:18" ht="15.75" customHeight="1" x14ac:dyDescent="0.25">
      <c r="A944" s="18"/>
      <c r="Q944" s="19"/>
      <c r="R944" s="19"/>
    </row>
    <row r="945" spans="1:18" ht="15.75" customHeight="1" x14ac:dyDescent="0.25">
      <c r="A945" s="18"/>
      <c r="Q945" s="19"/>
      <c r="R945" s="19"/>
    </row>
    <row r="946" spans="1:18" ht="15.75" customHeight="1" x14ac:dyDescent="0.25">
      <c r="A946" s="18"/>
      <c r="Q946" s="19"/>
      <c r="R946" s="19"/>
    </row>
    <row r="947" spans="1:18" ht="15.75" customHeight="1" x14ac:dyDescent="0.25">
      <c r="A947" s="18"/>
      <c r="Q947" s="19"/>
      <c r="R947" s="19"/>
    </row>
    <row r="948" spans="1:18" ht="15.75" customHeight="1" x14ac:dyDescent="0.25">
      <c r="A948" s="18"/>
      <c r="Q948" s="19"/>
      <c r="R948" s="19"/>
    </row>
    <row r="949" spans="1:18" ht="15.75" customHeight="1" x14ac:dyDescent="0.25">
      <c r="A949" s="18"/>
      <c r="Q949" s="19"/>
      <c r="R949" s="19"/>
    </row>
    <row r="950" spans="1:18" ht="15.75" customHeight="1" x14ac:dyDescent="0.25">
      <c r="A950" s="18"/>
      <c r="Q950" s="19"/>
      <c r="R950" s="19"/>
    </row>
    <row r="951" spans="1:18" ht="15.75" customHeight="1" x14ac:dyDescent="0.25">
      <c r="A951" s="18"/>
      <c r="Q951" s="19"/>
      <c r="R951" s="19"/>
    </row>
    <row r="952" spans="1:18" ht="15.75" customHeight="1" x14ac:dyDescent="0.25">
      <c r="A952" s="18"/>
      <c r="Q952" s="19"/>
      <c r="R952" s="19"/>
    </row>
    <row r="953" spans="1:18" ht="15.75" customHeight="1" x14ac:dyDescent="0.25">
      <c r="A953" s="18"/>
      <c r="Q953" s="19"/>
      <c r="R953" s="19"/>
    </row>
    <row r="954" spans="1:18" ht="15.75" customHeight="1" x14ac:dyDescent="0.25">
      <c r="A954" s="18"/>
      <c r="Q954" s="19"/>
      <c r="R954" s="19"/>
    </row>
    <row r="955" spans="1:18" ht="15.75" customHeight="1" x14ac:dyDescent="0.25">
      <c r="A955" s="18"/>
      <c r="Q955" s="19"/>
      <c r="R955" s="19"/>
    </row>
    <row r="956" spans="1:18" ht="15.75" customHeight="1" x14ac:dyDescent="0.25">
      <c r="A956" s="18"/>
      <c r="Q956" s="19"/>
      <c r="R956" s="19"/>
    </row>
    <row r="957" spans="1:18" ht="15.75" customHeight="1" x14ac:dyDescent="0.25">
      <c r="A957" s="18"/>
      <c r="Q957" s="19"/>
      <c r="R957" s="19"/>
    </row>
    <row r="958" spans="1:18" ht="15.75" customHeight="1" x14ac:dyDescent="0.25">
      <c r="A958" s="18"/>
      <c r="Q958" s="19"/>
      <c r="R958" s="19"/>
    </row>
    <row r="959" spans="1:18" ht="15.75" customHeight="1" x14ac:dyDescent="0.25">
      <c r="A959" s="18"/>
      <c r="Q959" s="19"/>
      <c r="R959" s="19"/>
    </row>
  </sheetData>
  <conditionalFormatting sqref="C10:V10 X10:Y10">
    <cfRule type="colorScale" priority="16">
      <colorScale>
        <cfvo type="min"/>
        <cfvo type="max"/>
        <color rgb="FFFF0000"/>
        <color rgb="FF00FF00"/>
      </colorScale>
    </cfRule>
  </conditionalFormatting>
  <conditionalFormatting sqref="C6:AA6">
    <cfRule type="colorScale" priority="4">
      <colorScale>
        <cfvo type="min"/>
        <cfvo type="max"/>
        <color rgb="FF00FF00"/>
        <color rgb="FFFF0000"/>
      </colorScale>
    </cfRule>
  </conditionalFormatting>
  <conditionalFormatting sqref="C7:AA7">
    <cfRule type="colorScale" priority="5">
      <colorScale>
        <cfvo type="min"/>
        <cfvo type="max"/>
        <color rgb="FF00FF00"/>
        <color rgb="FFFF0000"/>
      </colorScale>
    </cfRule>
  </conditionalFormatting>
  <conditionalFormatting sqref="C8:AA8">
    <cfRule type="colorScale" priority="3">
      <colorScale>
        <cfvo type="min"/>
        <cfvo type="max"/>
        <color rgb="FFFF0000"/>
        <color rgb="FF00FF00"/>
      </colorScale>
    </cfRule>
  </conditionalFormatting>
  <conditionalFormatting sqref="C9:AA9">
    <cfRule type="colorScale" priority="6">
      <colorScale>
        <cfvo type="min"/>
        <cfvo type="max"/>
        <color rgb="FF00FF00"/>
        <color rgb="FFFF0000"/>
      </colorScale>
    </cfRule>
  </conditionalFormatting>
  <conditionalFormatting sqref="C11:AA11">
    <cfRule type="colorScale" priority="15">
      <colorScale>
        <cfvo type="min"/>
        <cfvo type="max"/>
        <color rgb="FFFF0000"/>
        <color rgb="FF00FF00"/>
      </colorScale>
    </cfRule>
  </conditionalFormatting>
  <conditionalFormatting sqref="C12:AA12">
    <cfRule type="colorScale" priority="14">
      <colorScale>
        <cfvo type="min"/>
        <cfvo type="max"/>
        <color rgb="FFFF0000"/>
        <color rgb="FF00FF00"/>
      </colorScale>
    </cfRule>
  </conditionalFormatting>
  <conditionalFormatting sqref="C13:AA13">
    <cfRule type="colorScale" priority="9">
      <colorScale>
        <cfvo type="min"/>
        <cfvo type="max"/>
        <color rgb="FFFF0000"/>
        <color rgb="FF00FF00"/>
      </colorScale>
    </cfRule>
  </conditionalFormatting>
  <conditionalFormatting sqref="C14:AA14">
    <cfRule type="colorScale" priority="10">
      <colorScale>
        <cfvo type="min"/>
        <cfvo type="max"/>
        <color rgb="FFFF0000"/>
        <color rgb="FF00FF00"/>
      </colorScale>
    </cfRule>
  </conditionalFormatting>
  <conditionalFormatting sqref="C15:AA15">
    <cfRule type="containsText" dxfId="10" priority="7" operator="containsText" text="NACS">
      <formula>NOT(ISERROR(SEARCH(("NACS"),(C15))))</formula>
    </cfRule>
    <cfRule type="containsText" dxfId="9" priority="8" operator="containsText" text="CCS">
      <formula>NOT(ISERROR(SEARCH(("CCS"),(C15))))</formula>
    </cfRule>
  </conditionalFormatting>
  <conditionalFormatting sqref="C16:AA16">
    <cfRule type="containsText" dxfId="8" priority="11" operator="containsText" text="Yes">
      <formula>NOT(ISERROR(SEARCH(("Yes"),(C16))))</formula>
    </cfRule>
    <cfRule type="containsText" dxfId="7" priority="12" operator="containsText" text="No">
      <formula>NOT(ISERROR(SEARCH(("No"),(C16))))</formula>
    </cfRule>
  </conditionalFormatting>
  <conditionalFormatting sqref="C17:AA17">
    <cfRule type="colorScale" priority="13">
      <colorScale>
        <cfvo type="min"/>
        <cfvo type="max"/>
        <color rgb="FFFF0000"/>
        <color rgb="FF00FF00"/>
      </colorScale>
    </cfRule>
  </conditionalFormatting>
  <conditionalFormatting sqref="C18:AA18">
    <cfRule type="cellIs" dxfId="6" priority="17" operator="equal">
      <formula>"AWD"</formula>
    </cfRule>
    <cfRule type="cellIs" dxfId="5" priority="18" operator="equal">
      <formula>"FWD"</formula>
    </cfRule>
    <cfRule type="cellIs" dxfId="4" priority="19" operator="equal">
      <formula>"RWD"</formula>
    </cfRule>
  </conditionalFormatting>
  <conditionalFormatting sqref="C19:AA19">
    <cfRule type="containsText" dxfId="3" priority="21" operator="containsText" text="No">
      <formula>NOT(ISERROR(SEARCH(("No"),(C19))))</formula>
    </cfRule>
    <cfRule type="containsText" dxfId="2" priority="22" operator="containsText" text="Yes">
      <formula>NOT(ISERROR(SEARCH(("Yes"),(C19))))</formula>
    </cfRule>
  </conditionalFormatting>
  <conditionalFormatting sqref="C20:AA20">
    <cfRule type="colorScale" priority="20">
      <colorScale>
        <cfvo type="min"/>
        <cfvo type="max"/>
        <color rgb="FFFF0000"/>
        <color rgb="FF00FF00"/>
      </colorScale>
    </cfRule>
  </conditionalFormatting>
  <conditionalFormatting sqref="C21:AA21">
    <cfRule type="colorScale" priority="23">
      <colorScale>
        <cfvo type="min"/>
        <cfvo type="max"/>
        <color rgb="FFFF0000"/>
        <color rgb="FF00FF00"/>
      </colorScale>
    </cfRule>
  </conditionalFormatting>
  <conditionalFormatting sqref="C38:AA38">
    <cfRule type="cellIs" dxfId="1" priority="2" operator="lessThan">
      <formula>0</formula>
    </cfRule>
  </conditionalFormatting>
  <conditionalFormatting sqref="C40:AA40">
    <cfRule type="cellIs" dxfId="0" priority="1" operator="lessThan">
      <formula>0</formula>
    </cfRule>
  </conditionalFormatting>
  <hyperlinks>
    <hyperlink ref="B31" r:id="rId1" display="https://www.facebook.com/marketplace/item/868212045033087?ref=category_feed&amp;referral_code=undefined&amp;referral_story_type=listing&amp;tracking=%7B%22qid%22%3A%22-2519050472974526381%22%2C%22mf_story_key%22%3A%227461520867196101%22%2C%22commerce_rank_obj%22%3A%22%7B%5C%22target_id%5C%22%3A7461520867196101%2C%5C%22target_type%5C%22%3A0%2C%5C%22primary_position%5C%22%3A14%2C%5C%22ranking_signature%5C%22%3A4468070583016183745%2C%5C%22commerce_channel%5C%22%3A504%2C%5C%22value%5C%22%3A1.9466696641906e-6%2C%5C%22candidate_retrieval_source_map%5C%22%3A%7B%5C%227461520867196101%5C%22%3A111%7D%7D%22%2C%22ftmd_400706%22%3A%22111112l%22%7D" xr:uid="{00000000-0004-0000-0100-000000000000}"/>
  </hyperlink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workbookViewId="0"/>
  </sheetViews>
  <sheetFormatPr defaultColWidth="14.42578125" defaultRowHeight="15" customHeight="1" x14ac:dyDescent="0.25"/>
  <cols>
    <col min="1" max="1" width="45.85546875" customWidth="1"/>
    <col min="2" max="2" width="9.5703125" customWidth="1"/>
    <col min="3" max="26" width="8.7109375" customWidth="1"/>
  </cols>
  <sheetData>
    <row r="1" spans="1:6" ht="14.25" customHeight="1" x14ac:dyDescent="0.25">
      <c r="A1" s="79" t="s">
        <v>134</v>
      </c>
    </row>
    <row r="2" spans="1:6" ht="14.25" customHeight="1" x14ac:dyDescent="0.25">
      <c r="A2" s="80" t="s">
        <v>135</v>
      </c>
      <c r="B2" s="81">
        <f>(6.879+(4.828+3.746))/100</f>
        <v>0.15453</v>
      </c>
    </row>
    <row r="3" spans="1:6" ht="14.25" customHeight="1" x14ac:dyDescent="0.25">
      <c r="A3" s="82" t="s">
        <v>136</v>
      </c>
      <c r="B3" s="83">
        <v>0.85</v>
      </c>
    </row>
    <row r="4" spans="1:6" ht="14.25" customHeight="1" x14ac:dyDescent="0.25">
      <c r="A4" s="84" t="s">
        <v>137</v>
      </c>
      <c r="B4" s="85">
        <v>0.04</v>
      </c>
    </row>
    <row r="5" spans="1:6" ht="14.25" customHeight="1" x14ac:dyDescent="0.25">
      <c r="A5" s="86" t="s">
        <v>138</v>
      </c>
      <c r="B5" s="87">
        <v>12000</v>
      </c>
    </row>
    <row r="6" spans="1:6" ht="14.25" customHeight="1" x14ac:dyDescent="0.25">
      <c r="A6" s="86" t="s">
        <v>139</v>
      </c>
      <c r="B6" s="88">
        <v>2.5</v>
      </c>
    </row>
    <row r="7" spans="1:6" ht="14.25" customHeight="1" x14ac:dyDescent="0.25">
      <c r="A7" s="89" t="s">
        <v>140</v>
      </c>
      <c r="B7" s="90">
        <v>5</v>
      </c>
    </row>
    <row r="8" spans="1:6" ht="14.25" customHeight="1" x14ac:dyDescent="0.25">
      <c r="A8" s="91" t="s">
        <v>141</v>
      </c>
      <c r="B8" s="92">
        <v>0.06</v>
      </c>
    </row>
    <row r="9" spans="1:6" ht="14.25" customHeight="1" x14ac:dyDescent="0.25">
      <c r="A9" s="50"/>
      <c r="B9" s="93"/>
    </row>
    <row r="10" spans="1:6" ht="14.25" customHeight="1" x14ac:dyDescent="0.25">
      <c r="A10" s="94" t="s">
        <v>142</v>
      </c>
      <c r="B10" s="95">
        <f>B7*B5</f>
        <v>60000</v>
      </c>
    </row>
    <row r="11" spans="1:6" ht="14.25" customHeight="1" x14ac:dyDescent="0.25"/>
    <row r="12" spans="1:6" ht="14.25" customHeight="1" x14ac:dyDescent="0.25"/>
    <row r="13" spans="1:6" ht="14.25" customHeight="1" x14ac:dyDescent="0.25"/>
    <row r="14" spans="1:6" ht="14.25" customHeight="1" x14ac:dyDescent="0.25"/>
    <row r="15" spans="1:6" ht="14.25" customHeight="1" x14ac:dyDescent="0.25"/>
    <row r="16" spans="1:6" ht="14.25" customHeight="1" x14ac:dyDescent="0.25">
      <c r="A16" s="4" t="s">
        <v>94</v>
      </c>
      <c r="B16" s="4">
        <v>37400</v>
      </c>
      <c r="C16" s="4">
        <v>42190</v>
      </c>
      <c r="D16" s="4">
        <v>51190</v>
      </c>
      <c r="E16" s="4">
        <v>55190</v>
      </c>
      <c r="F16" s="4">
        <v>24600</v>
      </c>
    </row>
    <row r="17" spans="1:6" ht="14.25" customHeight="1" x14ac:dyDescent="0.25">
      <c r="A17" s="4" t="s">
        <v>108</v>
      </c>
      <c r="B17" s="4">
        <v>234</v>
      </c>
      <c r="C17" s="4">
        <v>264</v>
      </c>
      <c r="D17" s="4">
        <v>318</v>
      </c>
      <c r="E17" s="4">
        <v>342</v>
      </c>
      <c r="F17" s="4">
        <v>156</v>
      </c>
    </row>
    <row r="18" spans="1:6" ht="14.25" customHeight="1" x14ac:dyDescent="0.25"/>
    <row r="19" spans="1:6" ht="14.25" customHeight="1" x14ac:dyDescent="0.25"/>
    <row r="20" spans="1:6" ht="14.25" customHeight="1" x14ac:dyDescent="0.25"/>
    <row r="21" spans="1:6" ht="14.25" customHeight="1" x14ac:dyDescent="0.25"/>
    <row r="22" spans="1:6" ht="14.25" customHeight="1" x14ac:dyDescent="0.25"/>
    <row r="23" spans="1:6" ht="14.25" customHeight="1" x14ac:dyDescent="0.25"/>
    <row r="24" spans="1:6" ht="14.25" customHeight="1" x14ac:dyDescent="0.25"/>
    <row r="25" spans="1:6" ht="14.25" customHeight="1" x14ac:dyDescent="0.25"/>
    <row r="26" spans="1:6" ht="14.25" customHeight="1" x14ac:dyDescent="0.25"/>
    <row r="27" spans="1:6" ht="14.25" customHeight="1" x14ac:dyDescent="0.25"/>
    <row r="28" spans="1:6" ht="14.25" customHeight="1" x14ac:dyDescent="0.25"/>
    <row r="29" spans="1:6" ht="14.25" customHeight="1" x14ac:dyDescent="0.25"/>
    <row r="30" spans="1:6" ht="14.25" customHeight="1" x14ac:dyDescent="0.25"/>
    <row r="31" spans="1:6" ht="14.25" customHeight="1" x14ac:dyDescent="0.25"/>
    <row r="32" spans="1:6"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F6"/>
  <sheetViews>
    <sheetView tabSelected="1" workbookViewId="0"/>
  </sheetViews>
  <sheetFormatPr defaultColWidth="14.42578125" defaultRowHeight="15" customHeight="1" x14ac:dyDescent="0.25"/>
  <cols>
    <col min="1" max="1" width="27.42578125" customWidth="1"/>
    <col min="2" max="2" width="16.7109375" customWidth="1"/>
    <col min="3" max="3" width="20" customWidth="1"/>
  </cols>
  <sheetData>
    <row r="1" spans="1:6" x14ac:dyDescent="0.25">
      <c r="D1" s="4" t="s">
        <v>143</v>
      </c>
      <c r="E1" s="4"/>
    </row>
    <row r="2" spans="1:6" x14ac:dyDescent="0.25">
      <c r="B2" s="4" t="s">
        <v>144</v>
      </c>
      <c r="C2" s="4" t="s">
        <v>145</v>
      </c>
      <c r="E2" s="4"/>
      <c r="F2" s="96" t="s">
        <v>146</v>
      </c>
    </row>
    <row r="3" spans="1:6" x14ac:dyDescent="0.25">
      <c r="A3" s="4" t="s">
        <v>147</v>
      </c>
      <c r="B3" s="97">
        <v>37495</v>
      </c>
      <c r="C3" s="97">
        <v>46000</v>
      </c>
      <c r="F3" s="96" t="s">
        <v>148</v>
      </c>
    </row>
    <row r="4" spans="1:6" x14ac:dyDescent="0.25">
      <c r="A4" s="4" t="s">
        <v>149</v>
      </c>
      <c r="B4" s="97">
        <v>15195</v>
      </c>
      <c r="C4" s="97">
        <v>28069</v>
      </c>
    </row>
    <row r="5" spans="1:6" x14ac:dyDescent="0.25">
      <c r="A5" s="4" t="s">
        <v>150</v>
      </c>
      <c r="B5" s="97">
        <f t="shared" ref="B5:C5" si="0">B3-B4</f>
        <v>22300</v>
      </c>
      <c r="C5" s="97">
        <f t="shared" si="0"/>
        <v>17931</v>
      </c>
    </row>
    <row r="6" spans="1:6" x14ac:dyDescent="0.25">
      <c r="A6" s="4" t="s">
        <v>151</v>
      </c>
      <c r="B6" s="98">
        <f t="shared" ref="B6:C6" si="1">B5/B3</f>
        <v>0.59474596612881714</v>
      </c>
      <c r="C6" s="98">
        <f t="shared" si="1"/>
        <v>0.38980434782608697</v>
      </c>
    </row>
  </sheetData>
  <hyperlinks>
    <hyperlink ref="F2" r:id="rId1" xr:uid="{00000000-0004-0000-0300-000000000000}"/>
    <hyperlink ref="F3" r:id="rId2" xr:uid="{00000000-0004-0000-0300-000001000000}"/>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EV Comparison</vt:lpstr>
      <vt:lpstr>Parameters</vt:lpstr>
      <vt:lpstr>Depreciation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Mary Gillis</cp:lastModifiedBy>
  <dcterms:modified xsi:type="dcterms:W3CDTF">2024-04-11T18:12:54Z</dcterms:modified>
</cp:coreProperties>
</file>